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55" windowWidth="12510" windowHeight="6615" tabRatio="948" activeTab="4"/>
  </bookViews>
  <sheets>
    <sheet name="Водост. и дренаж. Газонные реш." sheetId="1" r:id="rId1"/>
    <sheet name="Забор ПИКЕТ" sheetId="2" r:id="rId2"/>
    <sheet name="Террасная доска" sheetId="3" r:id="rId3"/>
    <sheet name="ПВХ ПАНЕЛИ НОВИНКА!" sheetId="4" r:id="rId4"/>
    <sheet name="Потолок" sheetId="5" r:id="rId5"/>
    <sheet name="Фасадные материалы" sheetId="6" r:id="rId6"/>
    <sheet name="Кровля, Профлист, Вентвыход," sheetId="7" r:id="rId7"/>
    <sheet name="ОСП-3, Фанера" sheetId="8" r:id="rId8"/>
    <sheet name="Профиль, ГВЛ, ГКЛ" sheetId="9" r:id="rId9"/>
    <sheet name="Теплоизоляция, Плёнки " sheetId="10" r:id="rId10"/>
    <sheet name="Строительное оборудование" sheetId="11" r:id="rId11"/>
    <sheet name="Мансардные окна, Лестницы черда" sheetId="12" r:id="rId12"/>
    <sheet name="Метизы" sheetId="13" r:id="rId13"/>
  </sheets>
  <definedNames/>
  <calcPr fullCalcOnLoad="1"/>
</workbook>
</file>

<file path=xl/sharedStrings.xml><?xml version="1.0" encoding="utf-8"?>
<sst xmlns="http://schemas.openxmlformats.org/spreadsheetml/2006/main" count="1929" uniqueCount="1033">
  <si>
    <t>6005-зелёный мох</t>
  </si>
  <si>
    <t>8017-шоколад</t>
  </si>
  <si>
    <t>9003-белый</t>
  </si>
  <si>
    <t>1014-бежевый</t>
  </si>
  <si>
    <t>3003-рубин</t>
  </si>
  <si>
    <t>5002-ультрамарин</t>
  </si>
  <si>
    <t>5005-синий</t>
  </si>
  <si>
    <t>5021-морская волна</t>
  </si>
  <si>
    <t>6002-листва</t>
  </si>
  <si>
    <t>7004-серый</t>
  </si>
  <si>
    <t>9002-белая ночь</t>
  </si>
  <si>
    <t>6005-зелёный мож</t>
  </si>
  <si>
    <t>7004- серый</t>
  </si>
  <si>
    <t>Фасадная панель Фагот ( Можайский,Талдомский, Раменский)0,445 м*1,16м</t>
  </si>
  <si>
    <t>Внешний угол  Фагот ( Можайский,Талдомский, Раменские )0,445м</t>
  </si>
  <si>
    <t>Фанера ФК (береза) НШ 1,525*1,525 сорт 3/4 6 мм</t>
  </si>
  <si>
    <t>Фанера ФК (береза) НШ 1,525*1,525 сорт 3/4 8 мм</t>
  </si>
  <si>
    <t>Фанера ФК (береза) НШ 1,525*1,525 сорт 4/4  4мм</t>
  </si>
  <si>
    <t>Фанера ФК (береза) НШ 1,525*1,525 сорт 4/4  6мм</t>
  </si>
  <si>
    <t>Фанера ФК (береза) НШ 1,525*1,525 сорт 4/4 14 мм</t>
  </si>
  <si>
    <t>Фанера ФСФ (береза) шлиф 1,525*1,525 сорт 3/4 10 мм</t>
  </si>
  <si>
    <t>Уголок белый (19*19) PRIMET 3м</t>
  </si>
  <si>
    <t>Шинглас КОМФОРТ Сальса 3 кв,м</t>
  </si>
  <si>
    <t xml:space="preserve">ЭПРА к светодиодной панели LP-02W-SLIM 36Вт                </t>
  </si>
  <si>
    <t xml:space="preserve">Светодиод панель LP-02W-SLIM 36Вт 6500К без ЭПРА                </t>
  </si>
  <si>
    <t>Серадир V (3000*455*14мм)</t>
  </si>
  <si>
    <t>HCW1111GC Панель Фасадная "Рисовая бумага"</t>
  </si>
  <si>
    <t>HCW11124GC Панель Фасадная "Рисовая бумага"</t>
  </si>
  <si>
    <t>HCW1112GC Панель Фасадная "Рисовая бумага"</t>
  </si>
  <si>
    <t>HCW1119GC Панель Фасадная "Рисовая бумага"</t>
  </si>
  <si>
    <t>HCW18110GC Панель Фасадная "Горный камень"</t>
  </si>
  <si>
    <t>HCW18111GC Панель Фасадная "Горный камень"</t>
  </si>
  <si>
    <t>HCW1819GC Панель Фасадная "Горный камень"</t>
  </si>
  <si>
    <t>B1205 Кляммер</t>
  </si>
  <si>
    <t>B10052 Начальная Планка (3030мм)</t>
  </si>
  <si>
    <t>Стыковочная Планка (3030мм)</t>
  </si>
  <si>
    <t>Металлический Уголок (3030*14мм)</t>
  </si>
  <si>
    <t>B2712K427 Односторонняя Стыковочная Планка</t>
  </si>
  <si>
    <r>
      <t xml:space="preserve">Фасадные панели KMEW (Япония) </t>
    </r>
    <r>
      <rPr>
        <b/>
        <sz val="14"/>
        <color indexed="10"/>
        <rFont val="Calibri"/>
        <family val="2"/>
      </rPr>
      <t>В НАЛИЧИИ НА СКЛАДЕ!</t>
    </r>
  </si>
  <si>
    <t>Фиброцементные панели из ЯПОНИИ</t>
  </si>
  <si>
    <t>ОСП-3 1220*2440* 9 мм (Китай)</t>
  </si>
  <si>
    <t>ГКЛ 2500*1200*9,5 мм (1/66) KNAUF</t>
  </si>
  <si>
    <t>Кляммер рядовой (основной) 8/10мм оцинк.                          Для Керамогранита</t>
  </si>
  <si>
    <t>Кляммер стартовый 8/10мм оцинк.  Для Керамогранита</t>
  </si>
  <si>
    <t>Потолочная плита Верона  8 мм (18 шт)</t>
  </si>
  <si>
    <t>Потолочная плита Сицилия 10 мм (14 шт)</t>
  </si>
  <si>
    <t>Мелкий кирпич</t>
  </si>
  <si>
    <t>Палочки</t>
  </si>
  <si>
    <t>Дерево</t>
  </si>
  <si>
    <t>КОМПЛЕКТУЮЩИЕ</t>
  </si>
  <si>
    <t>Панель КАРЕЛИЯ 3,00*0,23м                                                                                    (Каштан, Орех,Ясень)</t>
  </si>
  <si>
    <t>Соединительная планка КАРЕЛИЯ 3,00м                                                                Каштан, Орех, Ясень</t>
  </si>
  <si>
    <t>Панель АЛЯСКА Классик 3,00*0,205м                                           (Кремовый, Бежевый, Салатовый, Белый)</t>
  </si>
  <si>
    <t>Соединительная планка АЛЯСКА 3,00м                                   (Кремовый, Бежевый, Салатовый, Белый)</t>
  </si>
  <si>
    <t>Фасадные панели KONOSHIMA (Япония)  АКЦИЯ!!!</t>
  </si>
  <si>
    <t>Ограждения ДПК, заборные доски</t>
  </si>
  <si>
    <t>Мастика БПХ Фиксер, ведро 12 кг</t>
  </si>
  <si>
    <t>Подкладочный ковер ANDEREP ULTRA 1,0*15м (15 кв.м)</t>
  </si>
  <si>
    <t>Профнастил складской</t>
  </si>
  <si>
    <t>С- 8- 0,5 1,2 м*2,0 м  (оцинковка)</t>
  </si>
  <si>
    <t>С- 8- 0,5 1,2 м*2,5 м  (оцинковка)</t>
  </si>
  <si>
    <t>С- 8- 0,5 1,2 м*3,0 м  (оцинковка)</t>
  </si>
  <si>
    <t>С- 8- 0,5 1,2 м*3,5 м  (оцинковка)</t>
  </si>
  <si>
    <t>Наличник (J-профиль) 3,00м коричневый</t>
  </si>
  <si>
    <t>Наружный угол  коричневый (3,00м)</t>
  </si>
  <si>
    <t xml:space="preserve"> OPA 123633 панель фасад (3030х455х16мм)</t>
  </si>
  <si>
    <t xml:space="preserve"> OPA 123901(123-632) панель фасад (3030х455х16мм)</t>
  </si>
  <si>
    <t>OPA 042553D панель фасадная (3030х455х16мм)</t>
  </si>
  <si>
    <t>OPA 053063D панель фасадная (3030х455х16мм)</t>
  </si>
  <si>
    <t>OPA 131638 панель фасадная (3030х455х16мм)</t>
  </si>
  <si>
    <t>ORA 112384D панель фасадная (3030х455х18мм)</t>
  </si>
  <si>
    <t>ORA 112460D панель фасадная (3030х455х18мм)</t>
  </si>
  <si>
    <t>ORA 123588D панель фасадная (3030х455х18мм)</t>
  </si>
  <si>
    <t>Кляммер Коношима( Япония)</t>
  </si>
  <si>
    <t>Ондутис R 70 (35 кв.м) пароизоляция</t>
  </si>
  <si>
    <t>Ондутис R Термо ( 37,5 кв.м.)  пароизоляция для бань и саун</t>
  </si>
  <si>
    <t>Ондутис R Термо ( 75 кв.м.)  пароизоляция для бань и саун</t>
  </si>
  <si>
    <t>Ондутис SMART R70 (75 кв.м) с клей. Полосой  пароизоляция</t>
  </si>
  <si>
    <t>Ондутис SMART RV (75 кв.м) с клей. Полосой пароизоляция</t>
  </si>
  <si>
    <t>Ондутис SMART А100 (75 кв.м) с клей. Полосой ветровлагозащита</t>
  </si>
  <si>
    <t>Ондутис SMART А120 (75 кв.м) с клей. полосой  ветровлагозащита</t>
  </si>
  <si>
    <t>Ондутис SА 115 (75 кв.м)  супердиффузионная мембрана</t>
  </si>
  <si>
    <t>Ондутис SА 130 (75 кв.м) супердиффузионная мембрана</t>
  </si>
  <si>
    <t>Ондутис А 100 (35 кв.м) ветровлагозащита</t>
  </si>
  <si>
    <t>Ондутис А 100 (75 кв.м) ветровлагозащита</t>
  </si>
  <si>
    <t>Ондутис А 120 (75 кв.м) ветровлагозащита</t>
  </si>
  <si>
    <t>Уголок GF302 (40*48*2200мм) Шоколад</t>
  </si>
  <si>
    <t>Лага GF (40*30*2900мм)</t>
  </si>
  <si>
    <t>Финишная  планка (3,0м)</t>
  </si>
  <si>
    <t>J-фаска АЛ 3,00м белый</t>
  </si>
  <si>
    <t>J-фаска АЛ 3,00м коричневый</t>
  </si>
  <si>
    <t>Фанера ФК (береза) НШ 1,525*1,525 сорт 4/4 20 мм</t>
  </si>
  <si>
    <t>Дюбель распорный NT-6*30, с усами 100 шт.</t>
  </si>
  <si>
    <t>Дюбель распорный NT-6*35, с усами 100 шт.</t>
  </si>
  <si>
    <t>Дюбель распорный NT-6*40, с шипами 100 шт.</t>
  </si>
  <si>
    <t>Дюбель распорный NT-6*50, с усами 100 шт.</t>
  </si>
  <si>
    <t>Дюбель распорный NT-6*60, с шипами 100 шт.</t>
  </si>
  <si>
    <t>Дюбель распорный NT-8*40, с усами 100 шт.</t>
  </si>
  <si>
    <t>Дюбель распорный NT-8*50, с усами 100шт</t>
  </si>
  <si>
    <t>СГМ 3,5*19 100 шт.</t>
  </si>
  <si>
    <t>СГМ 3,5*25 100 шт.</t>
  </si>
  <si>
    <t>наименование</t>
  </si>
  <si>
    <t>ед. изм</t>
  </si>
  <si>
    <t>толщина</t>
  </si>
  <si>
    <t>RAL</t>
  </si>
  <si>
    <t>ОПТ</t>
  </si>
  <si>
    <t>М.ОПТ</t>
  </si>
  <si>
    <t>Забот " Штакетник" оцинкованный</t>
  </si>
  <si>
    <t>оцинк</t>
  </si>
  <si>
    <t>Забор "Штакетник" окрашен</t>
  </si>
  <si>
    <r>
      <t xml:space="preserve">Забор "Штакетник" </t>
    </r>
    <r>
      <rPr>
        <sz val="11"/>
        <rFont val="Times New Roman"/>
        <family val="1"/>
      </rPr>
      <t>PRINTECH Sunmat</t>
    </r>
  </si>
  <si>
    <t>матовый шоколад</t>
  </si>
  <si>
    <r>
      <t xml:space="preserve">Забор "Штакетник" </t>
    </r>
    <r>
      <rPr>
        <sz val="11"/>
        <rFont val="Times New Roman"/>
        <family val="1"/>
      </rPr>
      <t>PRINTECH Multi</t>
    </r>
  </si>
  <si>
    <t>Медь</t>
  </si>
  <si>
    <t>Терракот</t>
  </si>
  <si>
    <t>Кортен</t>
  </si>
  <si>
    <t>Мультикупер</t>
  </si>
  <si>
    <r>
      <t xml:space="preserve">Забор "Штакетник" </t>
    </r>
    <r>
      <rPr>
        <sz val="11"/>
        <rFont val="Times New Roman"/>
        <family val="1"/>
      </rPr>
      <t xml:space="preserve">PRINTECH </t>
    </r>
  </si>
  <si>
    <t>Св.дерево с сучками</t>
  </si>
  <si>
    <t>Рыжее дерево</t>
  </si>
  <si>
    <t>Кирпич</t>
  </si>
  <si>
    <t>Деревенский кирпич</t>
  </si>
  <si>
    <t>Мелкий камень</t>
  </si>
  <si>
    <t>Труба профильная 60 х 60 х 3000 х 3 мм.</t>
  </si>
  <si>
    <t>сталь</t>
  </si>
  <si>
    <t>Труба профильная 40 х 20 х 3000 х 1,5 мм.</t>
  </si>
  <si>
    <t>Штакетник:</t>
  </si>
  <si>
    <t>Ширина- 0,119м</t>
  </si>
  <si>
    <t>Длина- от 0,50 м до 2,50 м (кратно 0,10 м)</t>
  </si>
  <si>
    <t>СГМ 3,5*35 100 шт.</t>
  </si>
  <si>
    <t>СГМ 3,5*41 100 шт.</t>
  </si>
  <si>
    <t>СГМ 3,5*45 100 шт.</t>
  </si>
  <si>
    <t>СГМ 3,5*51 100 шт.</t>
  </si>
  <si>
    <t>СГМ 4,2*65 100 шт.</t>
  </si>
  <si>
    <t>СГМ 4,2*75 100 шт.</t>
  </si>
  <si>
    <t>СГМ 4,2*90 100 шт.</t>
  </si>
  <si>
    <t>СГД 3,5*16 100 шт.</t>
  </si>
  <si>
    <t>СГД 3,5*19 100 шт.</t>
  </si>
  <si>
    <t>СГД 3,5*25 100 шт.</t>
  </si>
  <si>
    <t>СГД 3,5*32 100 шт.</t>
  </si>
  <si>
    <t>СГД 3,5*35 100 шт.</t>
  </si>
  <si>
    <t>СГД 3,5*41 100 шт.</t>
  </si>
  <si>
    <t>СГД 3,5*45 100 шт.</t>
  </si>
  <si>
    <t>СГД 3,5*51 100 шт.</t>
  </si>
  <si>
    <t>СГД 3,5*55 100 шт.</t>
  </si>
  <si>
    <t>СГД 3,9*65 100 шт.</t>
  </si>
  <si>
    <t>СГД 4,2*75 100 шт.</t>
  </si>
  <si>
    <t>СГД 4,2*90 100 шт.</t>
  </si>
  <si>
    <t>СГД 4,8*100 100 шт.</t>
  </si>
  <si>
    <t>СГД 4,8*120 100 шт.</t>
  </si>
  <si>
    <t>СГД 4,8*130 100 шт.</t>
  </si>
  <si>
    <t>СГД 5,0*150 100 шт.</t>
  </si>
  <si>
    <t>СММ пр.ш.остр.4,2*16 100 шт.</t>
  </si>
  <si>
    <t>СММ пр.ш.остр.4,2*19 100 шт.</t>
  </si>
  <si>
    <t>СММ пр.ш.остр.4,2*19 белый (RAL 9003) 100 шт.</t>
  </si>
  <si>
    <t>СММ пр.ш.остр.4,2*19 т-бежевый (RAL 1014) 100 шт.</t>
  </si>
  <si>
    <t>СММ пр.ш.остр.4,2*19 шоколад (RAL 8017) 100 шт.</t>
  </si>
  <si>
    <t>СММ пр.ш.остр.4,2*25 100 шт.</t>
  </si>
  <si>
    <t>СММ пр.ш.остр.4,2*25 шоколад (RAL 8017) 100 шт.</t>
  </si>
  <si>
    <t>СММ пр.ш.остр.4,2*32 100 шт.</t>
  </si>
  <si>
    <t>СММ пр.ш.остр.4,2*41 100 шт.</t>
  </si>
  <si>
    <t>СММ пр.ш.остр.4,2*50 100 шт.</t>
  </si>
  <si>
    <t>СММ пр.ш.остр.4,2*57 100 шт.</t>
  </si>
  <si>
    <t>СММ пр.ш.сверло 4,2*16 100 шт.</t>
  </si>
  <si>
    <t>СММ пр.ш.сверло 4,2*19 100 шт.</t>
  </si>
  <si>
    <t>СММ пр.ш.сверло 4,2*25 100 шт.</t>
  </si>
  <si>
    <t>СММ пр.ш.сверло 4,2*32 100 шт.</t>
  </si>
  <si>
    <t>СММ пр.ш.сверло.4,2*51 100 шт.</t>
  </si>
  <si>
    <t>Воронка 82 мм ПВХ, белый</t>
  </si>
  <si>
    <t>Колено трубы 45 гр. ПВХ, белый</t>
  </si>
  <si>
    <t>Колено трубы 67 гр. ПВХ, белый</t>
  </si>
  <si>
    <t>Угол желоба 120-145 гр. ПВХ, белый</t>
  </si>
  <si>
    <t>Угол желоба 90 гр. ПВХ, белый</t>
  </si>
  <si>
    <t>Хомут трубы Металл., белый</t>
  </si>
  <si>
    <t>Хомут трубы ПВХ, белый</t>
  </si>
  <si>
    <t>Воронка 82 мм ПВХ, коричневый</t>
  </si>
  <si>
    <t>Колено трубы 45 гр. ПВХ, коричневый</t>
  </si>
  <si>
    <t>Колено трубы 67 гр. ПВХ, коричневый</t>
  </si>
  <si>
    <t>Кронштейн желоба ПВХ, коричневый</t>
  </si>
  <si>
    <t>Муфта желоба ПВХ, коричневый</t>
  </si>
  <si>
    <t>Угол желоба 120-145 гр. ПВХ, коричневый</t>
  </si>
  <si>
    <t>Угол желоба 90 гр. ПВХ, коричневый</t>
  </si>
  <si>
    <t>Хомут трубы Металл., коричневый</t>
  </si>
  <si>
    <t>Хомут трубы ПВХ, коричневый</t>
  </si>
  <si>
    <t>Изоспан AF+ (НГ) (1,27 м) 70 м2</t>
  </si>
  <si>
    <t>Изоспан AQ proff (1,6 м) 70 м2</t>
  </si>
  <si>
    <t>Изоспан FD proff (1,6 м) 70 м2</t>
  </si>
  <si>
    <t>ИЗОСПАН Серия Proff</t>
  </si>
  <si>
    <t>GL15 75х75 (h=37) белый оцинк "мама"</t>
  </si>
  <si>
    <t>GL15 75х75 (h=37) белый оцинк "папа"</t>
  </si>
  <si>
    <t>,</t>
  </si>
  <si>
    <t>GL15 75х75 (h=37) белый оцинк обрамляющий профиль L</t>
  </si>
  <si>
    <t>GL15 75х75 (h=37) металлик оцинк "мама"</t>
  </si>
  <si>
    <t>GL15 75х75 (h=37) металлик оцинк "папа"</t>
  </si>
  <si>
    <t>GL15 75х75 (h=37) металлик оцинк обрамляющий профиль L</t>
  </si>
  <si>
    <t>Профиль Т 15/38 GL15 металлик оцинк L=0,6</t>
  </si>
  <si>
    <t>Профиль Т 15/38 GL15 металлик оцинк L=1,2</t>
  </si>
  <si>
    <t>Профиль Т 15/38 GL15 металлик оцинк L=3,7</t>
  </si>
  <si>
    <t>Опт</t>
  </si>
  <si>
    <t>М.опт</t>
  </si>
  <si>
    <t>Розница</t>
  </si>
  <si>
    <t>пог.м</t>
  </si>
  <si>
    <t>Заглушка ПВХ, белый</t>
  </si>
  <si>
    <t>шт</t>
  </si>
  <si>
    <t>Заглушка ПВХ, коричневый</t>
  </si>
  <si>
    <t>Кронштейн желоба ПВХ, белый</t>
  </si>
  <si>
    <t>Муфта желоба ПВХ, белый</t>
  </si>
  <si>
    <t>Муфта трубы ПВХ, белый</t>
  </si>
  <si>
    <t>Муфта трубы ПВХ, коричневый</t>
  </si>
  <si>
    <t>Слив трубы ПВХ белый</t>
  </si>
  <si>
    <t>Слив трубы ПВХ, коричневый</t>
  </si>
  <si>
    <t>Шпилька 8х160</t>
  </si>
  <si>
    <t>Удлинитель кронштейна Металл., белый</t>
  </si>
  <si>
    <t>Удлинитель кронштейна Металл., коричневый</t>
  </si>
  <si>
    <t>Наименование</t>
  </si>
  <si>
    <t>Дренажная система Альта-Профиль</t>
  </si>
  <si>
    <t>Газонные решетки Альта Профиль</t>
  </si>
  <si>
    <t>Фасадно-кровельный центр</t>
  </si>
  <si>
    <t>680014, г. Хабаровск, ул. Пермская д.5А</t>
  </si>
  <si>
    <t>8/4212/ 27-45-48, 27-25-68, 37-77-82</t>
  </si>
  <si>
    <t>opt@dvresurs.ru</t>
  </si>
  <si>
    <t>В случае возникновения крупных объектов рассматривается индивидуальный подход к каждому клиенту (предоставляются дополнительные скидки и особые условия сотрудничества)</t>
  </si>
  <si>
    <t>www.dvresurs.ru</t>
  </si>
  <si>
    <t>Клипса металлическая GF</t>
  </si>
  <si>
    <t>Террасная доска ГУОФЕНГ</t>
  </si>
  <si>
    <t>Декоративная планка GF103 (71*12*2900мм) Серый</t>
  </si>
  <si>
    <t>Декоративная планка GF201 (71*12*2900мм) Красное дерево</t>
  </si>
  <si>
    <t>Декоративная планка GF302 (71*12*2900мм) Шоколад</t>
  </si>
  <si>
    <t>Декоративная планка GF601 (71*12*2900мм) Тик</t>
  </si>
  <si>
    <t>Террасная доска  GF103 (145*21*2900мм) Серый</t>
  </si>
  <si>
    <t>Террасная доска  GF201 (145*21*2900мм) Красное дерево</t>
  </si>
  <si>
    <t>Террасная доска  GF302 (145*21*2900мм) Шоколад</t>
  </si>
  <si>
    <t>Террасная доска  GF601 (145*21*2900мм) Тик</t>
  </si>
  <si>
    <t>Уголок GF103 (40*48*2900мм) Серый</t>
  </si>
  <si>
    <t>Уголок GF201 (40*48*2900мм) Красное дерево</t>
  </si>
  <si>
    <t>Уголок GF601 (40*48*2900мм) Тик</t>
  </si>
  <si>
    <t>Ед.изм.</t>
  </si>
  <si>
    <t>м.п.</t>
  </si>
  <si>
    <t>Фасадный профиль</t>
  </si>
  <si>
    <t>Профиль потолочный ПП (60*27)=3м</t>
  </si>
  <si>
    <t>пог. м</t>
  </si>
  <si>
    <t>Профиль направляющий ПН-2 (50*40)=3м</t>
  </si>
  <si>
    <t>Профиль направляющий ПН-4 (75*40)=3м</t>
  </si>
  <si>
    <t>Профиль направляющий ПН-6 (100*40)=3м</t>
  </si>
  <si>
    <t>Профиль направляющий ППН (28*27)=3м</t>
  </si>
  <si>
    <t>Профиль стоечный ПС-2 (50*50)=3м</t>
  </si>
  <si>
    <t>Профиль стоечный ПС-4 (75*50)=3м</t>
  </si>
  <si>
    <t>Профиль стоечный ПС-6 (100*50)=3м</t>
  </si>
  <si>
    <t>Соединитель профиля ПП 60*27 1-уровн."краб"</t>
  </si>
  <si>
    <t>шт.</t>
  </si>
  <si>
    <t>ГВЛВ, ГВЛ, ГКЛ</t>
  </si>
  <si>
    <t>URO  уголок металлический (корич., белый, серо-бежевый, металлик) 3050 мм</t>
  </si>
  <si>
    <t>Щипцовый  элемент  (зеленый)</t>
  </si>
  <si>
    <t xml:space="preserve">Герметик </t>
  </si>
  <si>
    <t>Начальная планка (Konoshima) BTK-G16</t>
  </si>
  <si>
    <t>Стыковочная планка (Konoshima) BGK-HJ 0810</t>
  </si>
  <si>
    <t>Стыковочная планка однокрылая (Konoshima) BGK-KJ 0810</t>
  </si>
  <si>
    <t>Стартовая планка (3,66м)</t>
  </si>
  <si>
    <t>Соффит Альта-Профиль</t>
  </si>
  <si>
    <t>Сайдинг (Виниловый) Альта-Профиль</t>
  </si>
  <si>
    <t>Фасадные панели Альта-Профиль</t>
  </si>
  <si>
    <t>кв.м.</t>
  </si>
  <si>
    <t xml:space="preserve">Сайдинг панель 6,0м*0,255м (0,23) </t>
  </si>
  <si>
    <t>п.м.</t>
  </si>
  <si>
    <t>Уголок внешний 3 м (50*50)</t>
  </si>
  <si>
    <t>Уголок внутренний 3м (50*50)</t>
  </si>
  <si>
    <t>Сайдинг металлический (в пленке)</t>
  </si>
  <si>
    <t xml:space="preserve"> RAL 3003(рубин), 5005(синий), 6005(зеленый мох), 7004(темно-серый), 9002(светло-серый), 9003(белый), 1014(темно-бежевый), 5021(морская волна).</t>
  </si>
  <si>
    <t>Наличник  (3м)</t>
  </si>
  <si>
    <t>Финишная полоса (3м)</t>
  </si>
  <si>
    <t>Стартовая  планка (3м)</t>
  </si>
  <si>
    <t>Угол внешний сложный (3м)</t>
  </si>
  <si>
    <t>Угол внутренний сложный (3м)</t>
  </si>
  <si>
    <t>Соединительная планка (3м)</t>
  </si>
  <si>
    <t>Европодвес</t>
  </si>
  <si>
    <t>Европодвес (комплект) L=1000мм</t>
  </si>
  <si>
    <t>Светильники</t>
  </si>
  <si>
    <t>Основная направляющая (3,7) золото</t>
  </si>
  <si>
    <t>Планка (0,6)  золото</t>
  </si>
  <si>
    <t>Планка (1,2) золото</t>
  </si>
  <si>
    <t>Уголок (3м) золото</t>
  </si>
  <si>
    <t>Светильник накладной (ЛПО-71-4*18-582) Верона</t>
  </si>
  <si>
    <t>Светильник накладной (ЛПО-71-4*18-582)Верона с лампами</t>
  </si>
  <si>
    <t>Светильник (ЛВО-13-4*18-722/F) Опал</t>
  </si>
  <si>
    <t>Светильник (ЛВО-13-4*18-722/F) Опал с лампами</t>
  </si>
  <si>
    <t>Светильник светодиодный (ДВО-13-30-021) LED</t>
  </si>
  <si>
    <t>Потолочная плита SKY TY (золото) - 34шт</t>
  </si>
  <si>
    <t>Потолочная плита</t>
  </si>
  <si>
    <t>Ондулин (красный, коричневый)</t>
  </si>
  <si>
    <t>Ондулин (зеленый)</t>
  </si>
  <si>
    <t>Ендова (красная, коричневая)</t>
  </si>
  <si>
    <t>Ендова (зеленая)</t>
  </si>
  <si>
    <t>Коньковый элемент (красный, коричневый)</t>
  </si>
  <si>
    <t>Щипцовый  элемент (красный, коричневый)</t>
  </si>
  <si>
    <t>Труба вентиляционная</t>
  </si>
  <si>
    <t>Покрывающий фартук</t>
  </si>
  <si>
    <t>Ондулин</t>
  </si>
  <si>
    <t>Ондулин (комплектующие)</t>
  </si>
  <si>
    <t>Лента Ондуфлеш Супер (0,3*2,5м)</t>
  </si>
  <si>
    <t>Ондувилла</t>
  </si>
  <si>
    <t>Ондувилла (зеленый)</t>
  </si>
  <si>
    <t>Ондувилла (коричневый)</t>
  </si>
  <si>
    <t>Ондувилла (красный)</t>
  </si>
  <si>
    <t>Ондувилла (комплектующие)</t>
  </si>
  <si>
    <t>Металлочерепица  Монтеррей</t>
  </si>
  <si>
    <t>м2</t>
  </si>
  <si>
    <t>Металлочерепица</t>
  </si>
  <si>
    <t>Металлочерепица  Монтеррей (1180мм*3890мм)</t>
  </si>
  <si>
    <t>Металлочерепица  Монтеррей (1180мм*2140мм)</t>
  </si>
  <si>
    <t>Металлочерепица (комплектующие)</t>
  </si>
  <si>
    <t>Конек плоский  (2м)</t>
  </si>
  <si>
    <t>Ендова верхняя (2м)</t>
  </si>
  <si>
    <t>Ендова нижняя   (2м)</t>
  </si>
  <si>
    <t>Планка примыкания верхняя 145*250 (2м)</t>
  </si>
  <si>
    <t>Ветровая доска   110*110 (2м)</t>
  </si>
  <si>
    <t>Карнизная планка (2м)</t>
  </si>
  <si>
    <t>Уплотнитель универсальный (2м)</t>
  </si>
  <si>
    <t>Планка примыкания нижняя  122*250 (оцинкованная) 2м</t>
  </si>
  <si>
    <t>Саморез кровельный (4,8*29) с прокладкой (250шт)</t>
  </si>
  <si>
    <t>Саморез кровельный (4,8*35) с прокладкой (200шт)</t>
  </si>
  <si>
    <t>Саморез коньковый (4,8*70) с прокладкой (150шт)</t>
  </si>
  <si>
    <t>Shinglas (гибкая черепица)</t>
  </si>
  <si>
    <t>кг</t>
  </si>
  <si>
    <t>Shinglas (комплектующие)</t>
  </si>
  <si>
    <t>Коньковый аэратор черный (0,61 м)</t>
  </si>
  <si>
    <t>Планка торцевая (100*25*130*15) 2м</t>
  </si>
  <si>
    <t>Планка примыкания  (20*45*15*10) 2м</t>
  </si>
  <si>
    <t>Планка карнизная (100*50*10) 2м</t>
  </si>
  <si>
    <t>Вентиляционный выход Wirplast</t>
  </si>
  <si>
    <t>ОСП-3</t>
  </si>
  <si>
    <t xml:space="preserve">Фанера </t>
  </si>
  <si>
    <t>Плита Базалит Л-30 (1000*500*50/9 шт) 0,225м3</t>
  </si>
  <si>
    <t>25-35</t>
  </si>
  <si>
    <t>Плита Базалит Л-50 (1000*500*50/9 шт) 0,225м3</t>
  </si>
  <si>
    <t>36-50</t>
  </si>
  <si>
    <t>Плита Базалит Л-75 (1000*500*50/9 шт) 0,225м3</t>
  </si>
  <si>
    <t>51-75</t>
  </si>
  <si>
    <t>Теплопроводность Вт/мК</t>
  </si>
  <si>
    <t>Теплоизоляция (рулоны, плиты)</t>
  </si>
  <si>
    <t>Экструдированный пенополистирол (XPS)</t>
  </si>
  <si>
    <t>Дюбеля для теплоизоляции</t>
  </si>
  <si>
    <t>Дюбель для изоляции с гвоздем (10*140)</t>
  </si>
  <si>
    <t>Дюбель для изоляции с гвоздем (10*160)</t>
  </si>
  <si>
    <t>Дюбель для изоляции с гвоздем (10*200)</t>
  </si>
  <si>
    <t>Держатель для изоляции Рондоль (50мм)</t>
  </si>
  <si>
    <t>Изоляционные пленки Ондулин</t>
  </si>
  <si>
    <t>Кронштейн крепления к стене</t>
  </si>
  <si>
    <t>Сетка фасадная зеленая (100*4,0м)</t>
  </si>
  <si>
    <t>Рама с лестницей (42)</t>
  </si>
  <si>
    <t>Рама проходная (42)</t>
  </si>
  <si>
    <t>Горизонтальная связь (02)</t>
  </si>
  <si>
    <t>Диагональная связь (02)</t>
  </si>
  <si>
    <t>Опорная пята (42)</t>
  </si>
  <si>
    <t>Базовый блок ВСП250/1,0</t>
  </si>
  <si>
    <t>Секция ВСП250/1,0</t>
  </si>
  <si>
    <t>Стабилизатор</t>
  </si>
  <si>
    <t>компл.</t>
  </si>
  <si>
    <t>Расчет конструкции ВСП250/1,0</t>
  </si>
  <si>
    <t>Базовый блок ВСП250/1,2</t>
  </si>
  <si>
    <t>Секция ВСП250/1,2</t>
  </si>
  <si>
    <t>Базовый блок ВСП250/2,0</t>
  </si>
  <si>
    <t>Секция ВСП250/2,0</t>
  </si>
  <si>
    <t>Диагональ объемная</t>
  </si>
  <si>
    <t>Расчет конструкции ВСП250/2,0</t>
  </si>
  <si>
    <t>Помост малярный ПМ-200</t>
  </si>
  <si>
    <t xml:space="preserve">Помост малярный   </t>
  </si>
  <si>
    <t>Крепежная рама д/окна,max длина 30м</t>
  </si>
  <si>
    <t>Секция с цепями,1м</t>
  </si>
  <si>
    <t>Мусоропровод строительный</t>
  </si>
  <si>
    <t>Дюбель (полипропилен)</t>
  </si>
  <si>
    <r>
      <t xml:space="preserve">Саморезы оксидированные </t>
    </r>
    <r>
      <rPr>
        <b/>
        <sz val="9"/>
        <color indexed="8"/>
        <rFont val="Calibri"/>
        <family val="2"/>
      </rPr>
      <t>(для крепления ГКЛ к метеллическому каркасу, головка потайная)</t>
    </r>
  </si>
  <si>
    <r>
      <t xml:space="preserve">Саморезы оксидированные </t>
    </r>
    <r>
      <rPr>
        <b/>
        <sz val="9"/>
        <color indexed="8"/>
        <rFont val="Calibri"/>
        <family val="2"/>
      </rPr>
      <t>(для крепления ГКЛ к деревянному каркасу, головка потайная)</t>
    </r>
  </si>
  <si>
    <r>
      <t xml:space="preserve">Саморезы оцинкованные с пресс-шайбой/острые </t>
    </r>
    <r>
      <rPr>
        <b/>
        <sz val="9"/>
        <color indexed="8"/>
        <rFont val="Calibri"/>
        <family val="2"/>
      </rPr>
      <t>(для крепления изделий из стали толщиной до 1,0 мм/ головка Phillips №2)</t>
    </r>
  </si>
  <si>
    <r>
      <t xml:space="preserve">Саморезы оцинкованные с пресс-шайбой/сверло </t>
    </r>
    <r>
      <rPr>
        <b/>
        <sz val="9"/>
        <color indexed="8"/>
        <rFont val="Calibri"/>
        <family val="2"/>
      </rPr>
      <t>(для крепления изделий из стали толщиной до 1,5 мм/ головка Phillips №2)</t>
    </r>
  </si>
  <si>
    <r>
      <t xml:space="preserve">Саморезы оксидированные </t>
    </r>
    <r>
      <rPr>
        <b/>
        <sz val="9"/>
        <color indexed="8"/>
        <rFont val="Calibri"/>
        <family val="2"/>
      </rPr>
      <t>(для крепления изделий из стали толщиной до 1,0 мм)</t>
    </r>
  </si>
  <si>
    <r>
      <t xml:space="preserve">Саморезы оксидированные/сверло </t>
    </r>
    <r>
      <rPr>
        <b/>
        <sz val="9"/>
        <color indexed="8"/>
        <rFont val="Calibri"/>
        <family val="2"/>
      </rPr>
      <t>(для крепления изделий из стали толщиной до 1,5 мм/ головка цилиндрическая Phillips №2)</t>
    </r>
  </si>
  <si>
    <t>СГВЛ 25</t>
  </si>
  <si>
    <t>СГВЛ 30</t>
  </si>
  <si>
    <t>СГВЛ 35</t>
  </si>
  <si>
    <r>
      <t xml:space="preserve">Саморезы оксидированные </t>
    </r>
    <r>
      <rPr>
        <b/>
        <sz val="9"/>
        <color indexed="8"/>
        <rFont val="Calibri"/>
        <family val="2"/>
      </rPr>
      <t>(для крепления ГВЛ)</t>
    </r>
  </si>
  <si>
    <t>СММ 11 (острые)</t>
  </si>
  <si>
    <t>СММ 11 (сверло)</t>
  </si>
  <si>
    <t>Подвесная система (Золото) ЛюмСвет</t>
  </si>
  <si>
    <t>Подвесная система (Белая) PRIMET</t>
  </si>
  <si>
    <t>Основная направляющая 3,6 PRIMET белый</t>
  </si>
  <si>
    <t>Планка (0,6) PRIMET белый</t>
  </si>
  <si>
    <t>Планка (1,2) PRIMET белый</t>
  </si>
  <si>
    <t xml:space="preserve">Изоляционные пленки ТАЙВЕК Новинка! </t>
  </si>
  <si>
    <t>Черепица ОНДУЛИН зеленая</t>
  </si>
  <si>
    <t>Конек черепица ОНДУЛИН коричневый/красный</t>
  </si>
  <si>
    <t>Конек черепица ОНДУЛИН зеленый</t>
  </si>
  <si>
    <t>Щипец черепица ОНДУЛИН зеленый</t>
  </si>
  <si>
    <t>Щипец черепица ОНДУЛИН коричневый/красный</t>
  </si>
  <si>
    <t>Фанера ФК (береза) НШ 1,525*1,525 сорт 4/4 8 мм</t>
  </si>
  <si>
    <t>Фанера ФК (береза) НШ 1,525*1,525 сорт 4/4 10 мм</t>
  </si>
  <si>
    <t>Фанера ФК (береза) НШ 1,525*1,525 сорт 4/4 12 мм</t>
  </si>
  <si>
    <t>680014, г, Хабаровск, ул, Пермская д,5А</t>
  </si>
  <si>
    <t>www,dvresurs,ru</t>
  </si>
  <si>
    <t>opt@dvresurs,ru</t>
  </si>
  <si>
    <t>Ед,изм,</t>
  </si>
  <si>
    <t>М,опт</t>
  </si>
  <si>
    <t>шт,</t>
  </si>
  <si>
    <t>Гвозди с закрытой шляпкой (400 шт,)</t>
  </si>
  <si>
    <t xml:space="preserve">пог, м </t>
  </si>
  <si>
    <t>Саморез оцинк,кровельный (4,8*29) с прокладкой</t>
  </si>
  <si>
    <t>Саморез оцинк,кровельный (4,8*35) с прокладкой</t>
  </si>
  <si>
    <t>Саморез оциик, кровельный (5,5*19) с прокладкой</t>
  </si>
  <si>
    <t>Шинглас классик КАДРИЛЬ (аккорд) 3 кв,м</t>
  </si>
  <si>
    <t>Шинглас классик ТАНГО, 3 кв,м</t>
  </si>
  <si>
    <t>Шинглас классик ФЛАМЕНКО трио (толедо), 3 кв,м</t>
  </si>
  <si>
    <t>Шинглас ультра ФОКСТРОТ (все цвета) 3 кв,м</t>
  </si>
  <si>
    <t xml:space="preserve">Шинглас ДЖАЗ (все цвета) 2 кв,м </t>
  </si>
  <si>
    <t>Шиглас КАНТРИ (все цвета) 2 кв,м</t>
  </si>
  <si>
    <t>Коньки-карнизы (5 кв,м)</t>
  </si>
  <si>
    <t>кв,м,</t>
  </si>
  <si>
    <t>Ендовный ковер (10 кв,м)</t>
  </si>
  <si>
    <t>Подкладочный ковер 1,0*40м (40кв,м,)</t>
  </si>
  <si>
    <t>пог,м,</t>
  </si>
  <si>
    <t>Тайвек Airguard SD5 (75 кв,м,)</t>
  </si>
  <si>
    <t>кв,м</t>
  </si>
  <si>
    <t>Тайвек FireCurb Housewrap (75 кв,м,)</t>
  </si>
  <si>
    <t>Тайвек Housewrap (75 кв,м,)</t>
  </si>
  <si>
    <t>Тайвек Soft (75 кв,м,)</t>
  </si>
  <si>
    <t>Тайвек Solid (75 кв,м,)</t>
  </si>
  <si>
    <t>Фасадная плитка HAUBERK</t>
  </si>
  <si>
    <t>Фасад. плитка Хауберк (античный кирпич, бежевый кирпич), 2 кв.м</t>
  </si>
  <si>
    <t>Фасад. плитка Хауберк (мраморный кирпич, обожженный кирпич), 2 кв.м</t>
  </si>
  <si>
    <t>Фасад. плитка Хауберк (песчаный кирпич, терракотовый кирпич), 2 кв.м</t>
  </si>
  <si>
    <t>Уголок внеш. Хауберк 50*50*1250 (античный кирпич, бежевый)</t>
  </si>
  <si>
    <t>Уголок внеш. Хауберк 50*50*1250 (мрамор. Кирпич, обожж.кирпич)</t>
  </si>
  <si>
    <t>Уголок внеш. Хауберк 50*50*1250 (песчаный кирпич, терракот.кирпич)</t>
  </si>
  <si>
    <t>Уголок внутр Хауберк 50*50*1250 (терракот. Кирпич,античный)</t>
  </si>
  <si>
    <t>Уголок внутр. Хауберк 50*50*1250 (бежевый кирпич,мраморный)</t>
  </si>
  <si>
    <t>Уголок внутр. Хауберк 50*50*1250 (обожж. Кирпич, песчаный)</t>
  </si>
  <si>
    <t>Реечный потолок АЛБЕС</t>
  </si>
  <si>
    <t>Гребенка АЛБЕС, 4м</t>
  </si>
  <si>
    <t>Раскладка АЛБЕС белая, 3м</t>
  </si>
  <si>
    <t>Раскладка АЛБЕС белая, 4м</t>
  </si>
  <si>
    <t>Раскладка АЛБЕС суперхром, 3м</t>
  </si>
  <si>
    <t>Раскладка АЛБЕС суперхром, 4м</t>
  </si>
  <si>
    <t>Реечный потолок Люмсвет</t>
  </si>
  <si>
    <t>Потолок АЛБЕС белый перфорация, алюминий LINE - 50шт.</t>
  </si>
  <si>
    <t>Потолок АЛБЕС суперхром, алюминий LINE - 40шт.</t>
  </si>
  <si>
    <t>Потолок АЛБЕС белый, алюминий LINE - 50шт.</t>
  </si>
  <si>
    <t>Потолок АЛБЕС белый, алюминий TEGULAR (с полочкой) - 36шт.</t>
  </si>
  <si>
    <t>Спанлайт B (1,6 м) 60 м2</t>
  </si>
  <si>
    <t>Спанлайт D (1,6 м) 60 м2</t>
  </si>
  <si>
    <t>Спанлайт А (1,6 м) 60 м2</t>
  </si>
  <si>
    <t>ПЛЕНКИ СПАНЛАЙТ</t>
  </si>
  <si>
    <t>Плотность кг/куб,м</t>
  </si>
  <si>
    <t>упак,</t>
  </si>
  <si>
    <t>куб,м,</t>
  </si>
  <si>
    <t>куб, м</t>
  </si>
  <si>
    <t>Погрузочная воронка,d520/400мм</t>
  </si>
  <si>
    <t>Панель №813101-70 ламинированная, 0,25*2,7м</t>
  </si>
  <si>
    <t>Панель №910301-13 ламинированная, 0,25*2,7м</t>
  </si>
  <si>
    <t>Панель №910302-13 ламинированная, 0,25*2,7м</t>
  </si>
  <si>
    <t>Панель №920 ламинированная, 0,25*2,7м</t>
  </si>
  <si>
    <t>Панель №937 ламинированная, 0,25*2,7м</t>
  </si>
  <si>
    <t>Панель №93805-13 ламинированная, 0,25*2,7м</t>
  </si>
  <si>
    <t>Комплектующие к панелям</t>
  </si>
  <si>
    <t>Молдинг наружный угол белый, 3м (30 шт.)</t>
  </si>
  <si>
    <t>Молдинг стартовый белый, 3м (100 шт.)</t>
  </si>
  <si>
    <t>Молдинг угол внутренний белый, 3м (30 шт.)</t>
  </si>
  <si>
    <t>Потолочная плита  Retail Board 600x600x12 мм (20 шт)</t>
  </si>
  <si>
    <t>GL15 75х75 (h=37) черный оцинк "мама"</t>
  </si>
  <si>
    <t>GL15 75х75 (h=37) черный оцинк "папа"</t>
  </si>
  <si>
    <t>GL15 75х75 (h=37) черный оцинк обрамл профиль L</t>
  </si>
  <si>
    <t>Профиль Т 15/38 GL15 черный оцинк L=0,6</t>
  </si>
  <si>
    <t>Профиль Т 15/38 GL15 черный оцинк L=1,2</t>
  </si>
  <si>
    <t>Профиль Т 15/38 GL15 черный оцинк L=3,7</t>
  </si>
  <si>
    <t>Уголок PL 19*24 золото (код 3848), 3м (45шт)</t>
  </si>
  <si>
    <t>ОСП-3 1220*2440* 9 мм (Россия)</t>
  </si>
  <si>
    <t>ОСП-3 1220*2440*12 мм (Россия)</t>
  </si>
  <si>
    <t>ОСП-3 1220*2440*18 мм (Россия)</t>
  </si>
  <si>
    <t>Гидротеплоизоляция BDX 2000 FK06 66*118</t>
  </si>
  <si>
    <t>Гидротеплоизоляция BDX 2000 MK08 78*140</t>
  </si>
  <si>
    <t>Гидротеплоизоляция BDX 2000 PK06 94*118</t>
  </si>
  <si>
    <t>Гидротеплоизоляция BDX 2000 PK08 94*140</t>
  </si>
  <si>
    <t>Гидротеплоизоляция BDX 2000 S08 114*140</t>
  </si>
  <si>
    <t>Лестница чердачная VELTA Стандарт Компакт NLL 070093 3620</t>
  </si>
  <si>
    <t>Лестница чердачная VELTA ЭКОНОМ NLL 070120 2610В</t>
  </si>
  <si>
    <t>Мансардное окно GZR 3050 FR06 (66*118 см)</t>
  </si>
  <si>
    <t>Мансардное окно GZR 3050 MR08 (78*140 см)</t>
  </si>
  <si>
    <t>Мансардное окно GZR 3050 PR06 (94*118 см)</t>
  </si>
  <si>
    <t>Мансардное окно GZR 3050 PR08 (94*140 см)</t>
  </si>
  <si>
    <t>Мансардное окно GZR 3050B MR08 (78*140 см) ручка снизу</t>
  </si>
  <si>
    <t>Оклад EDS 0000 S08 114*140</t>
  </si>
  <si>
    <t>Оклад EDW 2000 S08 114*140</t>
  </si>
  <si>
    <t>Оклад ESR 0000 MR08 78*140</t>
  </si>
  <si>
    <t>Оклад EWR 000 MR04 78*98</t>
  </si>
  <si>
    <t>Оклад EWR 000 MR08 78*140</t>
  </si>
  <si>
    <t>Оклад EWR 0000 FR06 66*118</t>
  </si>
  <si>
    <t>Оклад EWR 0000 PR06 94*118</t>
  </si>
  <si>
    <t>Оклад EWR 0000 PR08 94*140</t>
  </si>
  <si>
    <t>Стеклопакет IPL 0059 S08 114*140</t>
  </si>
  <si>
    <t xml:space="preserve">НЕМАН+ М-11 ЛАЙТ (6250*1200*50 мм) 2шт 0,75м3 </t>
  </si>
  <si>
    <t>Саморез по дереву универсальный 6,0*100</t>
  </si>
  <si>
    <t>Саморез по дереву универсальный 6,0*90</t>
  </si>
  <si>
    <t>упак</t>
  </si>
  <si>
    <t>Сетка металлическая</t>
  </si>
  <si>
    <t>Внутренний угол   (3,00м)</t>
  </si>
  <si>
    <t>Наличник (J-профиль) 3,00м (в ассортименте)</t>
  </si>
  <si>
    <t>Наружный угол (3,00м) (в ассортименте)</t>
  </si>
  <si>
    <t xml:space="preserve">Наружный угол МАЛЫЙ БЕЛЫЙ(3,00м) </t>
  </si>
  <si>
    <t>Наружный угол  МАЛЫЙ КОРИЧНЕВЫЙ(3,00м)</t>
  </si>
  <si>
    <t>Соединительная планка (3,00 м)(в ассортименте)</t>
  </si>
  <si>
    <t>Околооконная планка (3,00 м) (в ассортименте)</t>
  </si>
  <si>
    <t>Околооконная планка широкая (АЛ 3,00 м) белый</t>
  </si>
  <si>
    <t>Соединительная планка (3,00 м)КОРИЧНЕВАЯ</t>
  </si>
  <si>
    <t>Сайдинг (Виниловый) АЛЯСКА</t>
  </si>
  <si>
    <t>Фасадная панель Гранит ( Альпийский, Балканский, Крымский) 0,48м*1,14м</t>
  </si>
  <si>
    <t xml:space="preserve">Внешний угол   Гранит ( Альпийский, Балканский, Крымский) 0,47м    </t>
  </si>
  <si>
    <t>Фасадная панель Скалистый Камень (Алтай, Альпы, Тибет) 0,44м*1,165м</t>
  </si>
  <si>
    <t xml:space="preserve">Внешний угол   Скалистый Камень (Алтай, Альпы, Тибет) 0,42м    </t>
  </si>
  <si>
    <t>АКП FRM(O) 3-018-1500/4000 БЕЛЫЙ BL 9003</t>
  </si>
  <si>
    <t xml:space="preserve">К48-2 (МЧ) Вентвыход неизолированный с проходным элементом </t>
  </si>
  <si>
    <t xml:space="preserve">К49-2 (МЧ) Вентвыход изолированный с проходным элементом </t>
  </si>
  <si>
    <t>К51-2 (МЧ) Вентилятор с проходным элементом КОРИЧНЕВЫЙ</t>
  </si>
  <si>
    <t>К55-2 (МЧ) Вентвыход изолированный  КОРИЧНЕВЫЙ</t>
  </si>
  <si>
    <t>К94-2 (МЧ) Вентвыход неизолированный КОРИЧНЕВЫЙ D125 (переходник D110)</t>
  </si>
  <si>
    <t>К95-2 (МЧ) Вентвыход изолированный КОРИЧНЕВЫЙ D125 (переходник D110)</t>
  </si>
  <si>
    <t xml:space="preserve">P51R-2 (С-21) Вентилятор с проходным элементом </t>
  </si>
  <si>
    <t xml:space="preserve">К48R-2 (С-21) Вентвыход неизолированный </t>
  </si>
  <si>
    <t xml:space="preserve">К49R-2 (С-21) Вентвыход изолированный с проходным элементом </t>
  </si>
  <si>
    <t xml:space="preserve">К17-2 (ГЧ) Вентилятор с проходным элементом </t>
  </si>
  <si>
    <t xml:space="preserve">К19-2 (У) Вентилятор с проходным элементом </t>
  </si>
  <si>
    <t xml:space="preserve">К21-2 (ГЧ) Вентвыход неизолированный </t>
  </si>
  <si>
    <t xml:space="preserve">К22-2 (ГЧ) Вентвыход изолированный с проходным элементом  </t>
  </si>
  <si>
    <t xml:space="preserve">К23-2 (У) Вентвыход неизолированный </t>
  </si>
  <si>
    <t xml:space="preserve">К24-1 (У) Вентвыход изолированный с проходным элементом </t>
  </si>
  <si>
    <t xml:space="preserve">К42-2 (ГЧ) Вентвыход с вентилятором </t>
  </si>
  <si>
    <t>К54-1 (У) Вентвыход изолированный</t>
  </si>
  <si>
    <t xml:space="preserve">К66-2 (У) Вентвыход неизолированный с проходным элементом  </t>
  </si>
  <si>
    <t>Профиль Т 15/38 GL15 белый оцинк L=0,6</t>
  </si>
  <si>
    <t>Профиль Т 15/38 GL15 белый оцинк L=1,2</t>
  </si>
  <si>
    <t>Профиль Т 15/38 GL15 белый оцинк L=3,7</t>
  </si>
  <si>
    <t>Дождеприемник черный АЛ, 0,312*0,312*0,300</t>
  </si>
  <si>
    <t>КАНАЛ пластиковый 110 черный АЛ, 1,015*0,138*0,150</t>
  </si>
  <si>
    <t>Корзина к дождеприемнику черная АЛ, 0,250*0,250*0,187</t>
  </si>
  <si>
    <t>Корзина к пескоуловителю черная АЛ, 0,436*0,095*0,165</t>
  </si>
  <si>
    <t>Рейка АЛБЕС белая откр.типа, 3м</t>
  </si>
  <si>
    <t>Рейка АЛБЕС белая откр.типа, 4м</t>
  </si>
  <si>
    <t>Рейка АЛБЕС суперхром откр.типа, 3м</t>
  </si>
  <si>
    <t>Рейка АЛБЕС суперхром откр.типа, 4м</t>
  </si>
  <si>
    <t>Реечный потолок Бард</t>
  </si>
  <si>
    <t>Рейка ОР-10 белая откр.типа, 4м</t>
  </si>
  <si>
    <t>Рейка ОР-10 золото желтое откр.типа, 4м</t>
  </si>
  <si>
    <t>Рейка ОР-10 супер хром откр.типа, 3м</t>
  </si>
  <si>
    <t>Рейка ОР-10 супер хром откр.типа, 4м</t>
  </si>
  <si>
    <t>Щелевой профиль для KL, 3м, супер хром</t>
  </si>
  <si>
    <t>Щелевой профиль для KL, 4м, золото</t>
  </si>
  <si>
    <t>Черепица ОНДУЛИН красная/коричневая</t>
  </si>
  <si>
    <t>Ендова зеленая</t>
  </si>
  <si>
    <t>Ендова красная/коричневая</t>
  </si>
  <si>
    <t>Конек Ондувилла основание (покрывающий фартук) 102*14 см (зеленый)</t>
  </si>
  <si>
    <t>Конек Ондувилла основание (покрывающий фартук) 102*14 см (коричневый)</t>
  </si>
  <si>
    <t>Конек Ондувилла основание (покрывающий фартук) 102*14 см (неаполитано)</t>
  </si>
  <si>
    <t>Конек Ондувилла основание (покрывающий фартук) 102*14 см (турино)</t>
  </si>
  <si>
    <t>Конек Ондувилла основание (покрывающий фартук) 102*14 см (фиорентино)</t>
  </si>
  <si>
    <t>Конек Ондувилла основание (покрывающий фартук) 102*14 см (красный)</t>
  </si>
  <si>
    <t>Конек Ондувилла верх. часть 106*9,4см (неаполитано)</t>
  </si>
  <si>
    <t>Конек Ондувилла верх. часть 106*9,4см (турино)</t>
  </si>
  <si>
    <t>Конек Ондувилла верх. часть 106*9,4см (фиорентино)</t>
  </si>
  <si>
    <t>Конек Ондувилла верхняя часть 106*9,4 см (зеленый)</t>
  </si>
  <si>
    <t>Конек Ондувилла верхняя часть 106*9,4 см (корич.)</t>
  </si>
  <si>
    <t>Конек Ондувилла верхняя часть 106*9,4 см (красный)</t>
  </si>
  <si>
    <t>Конек Ондувилла торцевой 105*18 см (зеленый)</t>
  </si>
  <si>
    <t>Конек Ондувилла торцевой 105*18 см (коричневый)</t>
  </si>
  <si>
    <t>Конек Ондувилла торцевой 105*18 см (красный)</t>
  </si>
  <si>
    <t>Конек Ондувилла торцевой 105*18 см (неаполитано)</t>
  </si>
  <si>
    <t>Конек Ондувилла торцевой 105*18 см (турино)</t>
  </si>
  <si>
    <t>Конек Ондувилла торцевой 105*18 см (фиорентино)</t>
  </si>
  <si>
    <t>Щипец Ондувилла 104*10,5*H11,4 см (зеленый)</t>
  </si>
  <si>
    <t>Щипец Ондувилла 104*10,5*H11,4 см (коричневый)</t>
  </si>
  <si>
    <t>Щипец Ондувилла 104*10,5*H11,4 см (красный)</t>
  </si>
  <si>
    <t>Щипец Ондувилла 104*10,5*H11,4 см (неаполитано)</t>
  </si>
  <si>
    <t>Вентиляционная труба Онндувилла 40*48 см (черный)</t>
  </si>
  <si>
    <t>Гвоздь Онндувилла 70 мм (зеленый)</t>
  </si>
  <si>
    <t>Гвоздь Онндувилла 70 мм (коричневый)</t>
  </si>
  <si>
    <t>Гвоздь Онндувилла 70 мм (красный)</t>
  </si>
  <si>
    <t>Гвоздь Онндувилла 70 мм (фиорентино)</t>
  </si>
  <si>
    <t>Дышащая изоляционная прокладка для кровельного ребра 0,15*5м</t>
  </si>
  <si>
    <t>Комплект заполнителей Онндувилла 950 мм</t>
  </si>
  <si>
    <t>Крепеж решетки черный АЛ, 0,116*0,020*0,020</t>
  </si>
  <si>
    <t>Надстройка для дождеприемника черная АЛ, 0,293*0,297*0,150</t>
  </si>
  <si>
    <t>Перегородка к дождеприемнику черная АЛ, 0,246*0,038*0,212</t>
  </si>
  <si>
    <t>ГВЛВ 2500*1200*10 мм ф/к (1/50) KNAUF</t>
  </si>
  <si>
    <t>АКП BDX(F) 4-04-1220/2440 BX 7005 СЕРЫЙ</t>
  </si>
  <si>
    <t>АКП BDX(F) 4-04-1220/2440 Искрящееся серебро BX0001</t>
  </si>
  <si>
    <t>АКП BDX(F) 4-04-1220/2440 ОРАНЖЕВЫЙ BX 2000</t>
  </si>
  <si>
    <t>АКП BDX(F) 4-04-1220/2440 Шоколадный BX 8017</t>
  </si>
  <si>
    <t>АКП FRM(O) 3-021-1220/2440 CЛОНОВАЯ КОСТЬ BL 1015</t>
  </si>
  <si>
    <t>АКП FRM(O) 3-021-1220/2440 ШОКОЛАДНЫЙ BL 8017</t>
  </si>
  <si>
    <t>АКП FRM(O) 3-021-1220/4000 ЧЕРНЫЙ BL 9005</t>
  </si>
  <si>
    <t>Околооконная планка широкая (АЛ 3,00 м) коричневый</t>
  </si>
  <si>
    <t>Соффит сплошной белый  0,23*3м (Россия)</t>
  </si>
  <si>
    <t>Соффит сплошной коричневый 0,23*3м (Россия)</t>
  </si>
  <si>
    <t>Соффит центр.вент.белый  0,23*3м (Россия)</t>
  </si>
  <si>
    <t>Соффит центр.вент.коричневый   0,23*3м (Россия)</t>
  </si>
  <si>
    <t xml:space="preserve">Пластиковые ламинированные панели Альта-Профиль. </t>
  </si>
  <si>
    <t xml:space="preserve">Панели с термопереводной печатью Альта-Профиль. </t>
  </si>
  <si>
    <t>Уголок белый (19*24) PRIMET 3м</t>
  </si>
  <si>
    <t>Пескоуловитель черный АЛ, 0,500*0,413*0,131</t>
  </si>
  <si>
    <t>Решетка к дождеприемнику пластиковая черная АЛ, 0,288*0,288*0,027</t>
  </si>
  <si>
    <t>Решетка к дождеприемнику чугунная, 285*285*15мм</t>
  </si>
  <si>
    <t>Решетка канала пластиковая черная АЛ, 0,998*0,130*0,022</t>
  </si>
  <si>
    <t>Решетка канала стальная АЛ, 1,00м*0,13м</t>
  </si>
  <si>
    <t>Торцевая заглушка канала 110 черная АЛ, 0,142*0,130*0,017</t>
  </si>
  <si>
    <t>Торцевая заглушка канала 60 черная АЛ, 0,142*0,080*0,017</t>
  </si>
  <si>
    <t>Боковой элемент обрамления "мама" ЗЕЛЕНЫЙ</t>
  </si>
  <si>
    <t>Боковой элемент обрамления "мама" КОРИЧНЕВЫЙ</t>
  </si>
  <si>
    <t>Боковой элемент обрамления "мама" СИНИЙ</t>
  </si>
  <si>
    <t>Боковой элемент обрамления "папа" ЗЕЛЕНЫЙ</t>
  </si>
  <si>
    <t>Боковой элемент обрамления "папа" КОРИЧНЕВЫЙ</t>
  </si>
  <si>
    <t>Боковой элемент обрамления "папа" СИНИЙ</t>
  </si>
  <si>
    <t>Решетка с дополнительным обрамлением 400*400*18 ГОЛУБОЙ</t>
  </si>
  <si>
    <t>Решетка с дополнительным обрамлением 400*400*18 ЖЕЛТЫЙ</t>
  </si>
  <si>
    <t>Решетка с дополнительным обрамлением 400*400*18 ЗЕЛЕНЫЙ</t>
  </si>
  <si>
    <t>Решетка с дополнительным обрамлением 400*400*18 КОРИЧНЕВЫЙ</t>
  </si>
  <si>
    <t>Решетка с дополнительным обрамлением 400*400*18 КРАСНЫЙ</t>
  </si>
  <si>
    <t>Решетка с дополнительным обрамлением 400*400*18 РОЗОВЫЙ</t>
  </si>
  <si>
    <t>Решетка с дополнительным обрамлением 400*400*18 СИНИЙ</t>
  </si>
  <si>
    <t>Решетка универсальная 333*333*10,5 ГОЛУБОЙ</t>
  </si>
  <si>
    <t>Решетка универсальная 333*333*10,5 ЖЕЛТЫЙ</t>
  </si>
  <si>
    <t>Решетка универсальная 333*333*10,5 ЗЕЛЕНЫЙ</t>
  </si>
  <si>
    <t>Решетка универсальная 333*333*10,5 КОРИЧНЕВЫЙ</t>
  </si>
  <si>
    <t>Решетка универсальная 333*333*10,5 КРАСНЫЙ</t>
  </si>
  <si>
    <t>Решетка универсальная 333*333*10,5 РОЗОВЫЙ</t>
  </si>
  <si>
    <t>Решетка универсальная 333*333*10,5 СИНИЙ</t>
  </si>
  <si>
    <t>Решетка усиленная 500*500*35 ЗЕЛЕНЫЙ</t>
  </si>
  <si>
    <t>Решетка усиленная 500*500*35 ЧЕРНЫЙ</t>
  </si>
  <si>
    <t>Угловой элемент обрамления ЗЕЛЕНЫЙ</t>
  </si>
  <si>
    <t>Угловой элемент обрамления КОРИЧНЕВЫЙ</t>
  </si>
  <si>
    <t>Угловой элемент обрамления СИНИЙ</t>
  </si>
  <si>
    <t>Кронштейн металлический для столба 0,650 - 0,750</t>
  </si>
  <si>
    <t>Анкерный болт 10*125мм</t>
  </si>
  <si>
    <t>Анкерный болт 10*97мм</t>
  </si>
  <si>
    <t>Кронштейн 50*50*100*2</t>
  </si>
  <si>
    <t>Кронштейн 50*50*150*2</t>
  </si>
  <si>
    <t>Кронштейн 50*50*200*2</t>
  </si>
  <si>
    <t>Кронштейн 50*50*250*2</t>
  </si>
  <si>
    <t>Кронштейн 50*50*50*2</t>
  </si>
  <si>
    <t>Паронитовая прокладка 50*50</t>
  </si>
  <si>
    <t>Профиль вертикальный основной  65*20*1,0*3000</t>
  </si>
  <si>
    <t>Профиль вертикальный промежуточный 40*20*1,0*3000</t>
  </si>
  <si>
    <t>Профиль горизонтальный  основной 40*40*1,0*3000</t>
  </si>
  <si>
    <t>Фасадная панель Каньон (Аризона,Канзас,Колорадо) 0,45м*1,168м</t>
  </si>
  <si>
    <t>Фасадная панель Кирпич(Белый, Жженый) 0,48 м*1,14м</t>
  </si>
  <si>
    <t>Внешний угол  Кирпич(Белый, Жженый) 0,47м</t>
  </si>
  <si>
    <t>Складские коллекции</t>
  </si>
  <si>
    <t>J-профиль 3м( Коричневый,персиковый. Золотистый)</t>
  </si>
  <si>
    <t>Стартовая полоса  (2м)</t>
  </si>
  <si>
    <t>Комплектующие к фасадным панелям</t>
  </si>
  <si>
    <t>Светодиодная панель LPU 40 Вт 6500К 595*595*19мм</t>
  </si>
  <si>
    <t>Рейка ППР-084 салатовая открытого типа, 4м</t>
  </si>
  <si>
    <t>Уголок торцевой голубой, 4м</t>
  </si>
  <si>
    <t>Уголок торцевой салатовый, 4м</t>
  </si>
  <si>
    <t>Рейка ОР-10 золото желтое откр.типа, 3м</t>
  </si>
  <si>
    <t>Рейка ОР-10 золото откр.типа, 3м</t>
  </si>
  <si>
    <t>Щелевой профиль для KL, 3м, белый</t>
  </si>
  <si>
    <t>Щелевой профиль для KL, 3м, золото</t>
  </si>
  <si>
    <t>Щелевой профиль для KL, 3м, золото желтое</t>
  </si>
  <si>
    <t>Щелевой профиль для KL, 4м, белый</t>
  </si>
  <si>
    <t>АКЦИЯ!!!</t>
  </si>
  <si>
    <t>Потолочная акустическая плита (Лилия) 12 мм (28шт,)</t>
  </si>
  <si>
    <t>АКП BDX(F) 4-04-1220/2440 Красный BX 3020</t>
  </si>
  <si>
    <t>АКП BDX(F) 4-04-1220/2440 Серебро матовое BX 9006</t>
  </si>
  <si>
    <t>АКП BDX(F) 4-04-1220/2440 Синий BX 5005</t>
  </si>
  <si>
    <t>АКП BDX(F) 4-04-1220/2440 Слоновая кость BX 1015</t>
  </si>
  <si>
    <t>АКП BDX(F) 4-04-1220/2440 шампань BX 0203</t>
  </si>
  <si>
    <t>АКП FRM(O) 3-021-1220/4000 БЕЛЫЙ BL 9003</t>
  </si>
  <si>
    <t>АКП FRM(O) 3-021-1220/4000 КРАСНЫЙ BL 3020</t>
  </si>
  <si>
    <t>АКП FRM(O) 3-021-1220/4000 СЕРЕБРО МАТОВОЕ BL 9006</t>
  </si>
  <si>
    <t>АКП FRM(O) 3-021-1500/4000 ГРУНТ/ГРУНТ</t>
  </si>
  <si>
    <t>АКП FRM(O) 3-021-1500/4000 ЖЕЛТЫЙ BL 1023</t>
  </si>
  <si>
    <t>АКП FRM(O) 3-021-1500/4000 УЛЬТРАМАРИН BL 5002</t>
  </si>
  <si>
    <t>Панель №912703-69 ламинированная, 0,25*2,7м</t>
  </si>
  <si>
    <t>Панель "Белая глянцевая" с термопереводной печатью, 0,25*2,7м</t>
  </si>
  <si>
    <t>Панель "Белая матовая" с термопереводной печатью, 0,25*2,7м</t>
  </si>
  <si>
    <t>Молдинг потолочный белый, 3м (50 шт.)</t>
  </si>
  <si>
    <t>Молдинг соединительный белый, 3м (50 шт.)</t>
  </si>
  <si>
    <t xml:space="preserve">рул. </t>
  </si>
  <si>
    <t>ЕВРОПЛЕКС экст пенополистирол 2400*600*30мм</t>
  </si>
  <si>
    <t>ЕВРОПЛЕКС экст пенополистирол 2400*600*50мм(1/10)</t>
  </si>
  <si>
    <t>Кронштейн желоба Металл новый, белый</t>
  </si>
  <si>
    <t>Кронштейн желоба Металл новый, коричневый</t>
  </si>
  <si>
    <t>Гвозди оцинкованные Ершенные 3,5*30 (кг)</t>
  </si>
  <si>
    <t>Мастер Плит Лайт 30 (1200*600*50мм) 9шт. 0,324 м3</t>
  </si>
  <si>
    <t>Сетка фасадная т-зеленая (100*3,0м)</t>
  </si>
  <si>
    <t>Мастер Плит Лайт 50 (1200*600*50мм) 9шт. 0,324 м3</t>
  </si>
  <si>
    <t>Мастер Плит Медиум (1200*600*50мм) 6шт. 0,216 м3</t>
  </si>
  <si>
    <t>20-30</t>
  </si>
  <si>
    <t>40-50</t>
  </si>
  <si>
    <t>Фанера ФК (береза) НШ 1,525*1,525 сорт 4/4 18 мм</t>
  </si>
  <si>
    <t>Профиль направляющий ПН-2 эконом (50*40)=3м</t>
  </si>
  <si>
    <t>Потолочная плита Oasis 600x600x12 мм</t>
  </si>
  <si>
    <t>Потолочная плита Armstrong "Baikal" 600х600х12мм</t>
  </si>
  <si>
    <t>Профиль направляющий ПН-4 эконом (75*40)=3м</t>
  </si>
  <si>
    <t>Профиль направляющий ПН-6 эконом (100*40)=3м</t>
  </si>
  <si>
    <t>Профиль стоечный ПС-6 эконом (100*50)=3м</t>
  </si>
  <si>
    <t>Профиль для ГВЛ ЭКОНОМ</t>
  </si>
  <si>
    <t>J-профиль КАРЕЛИЯ 3,00м Ясень</t>
  </si>
  <si>
    <t>Наружный угол КАРЕЛИЯ 3,00м Орех</t>
  </si>
  <si>
    <t>Околооконная планка КАРЕЛИЯ 3,00м Орех</t>
  </si>
  <si>
    <t>Подвес профиля ПП 60*27 прямой</t>
  </si>
  <si>
    <t>Подвес профиля ПП 60*27 прямой (толщ. 0,9мм)</t>
  </si>
  <si>
    <t>Анкерный болт 10*60мм</t>
  </si>
  <si>
    <t>Дюбель для изоляции с гвоздем 10*90</t>
  </si>
  <si>
    <t>Балясина (50*50*3000мм) Темно-Коричневый</t>
  </si>
  <si>
    <t>Крепеж для балясин прямой пластиковый</t>
  </si>
  <si>
    <t>Крепеж для балясин угловой пластиковый</t>
  </si>
  <si>
    <t>Крепеж для перил пластиковый</t>
  </si>
  <si>
    <t>Крышка столба (68*151*151мм) Темно-Коричневый</t>
  </si>
  <si>
    <t>Перила (45*90*3000мм) Темно-Коричневый</t>
  </si>
  <si>
    <t>Столб опорный (120*120*3000мм) Темно-Коричневый</t>
  </si>
  <si>
    <t>Юбка столба (44*205*205мм) Темно-Коричневый</t>
  </si>
  <si>
    <t>Металлопластик BILDEX фасадный на складе!  аналог АЛЮКОБОНД</t>
  </si>
  <si>
    <t>Металлопластик BILDEX рекламный на складе!   аналог АЛЮКОБОНД</t>
  </si>
  <si>
    <t>Сайдинг (Виниловый) КАРЕЛИЯ под дерево НОВИНКА!</t>
  </si>
  <si>
    <t>Мансардные окна  VELUX</t>
  </si>
  <si>
    <t>Чердачные лестницы VELUX</t>
  </si>
  <si>
    <t>*В случае возникновения крупных объектов рассматривается индивидуальный подход к каждому клиенту (предоставляются дополнительные скидки и особые условия сотрудничества)</t>
  </si>
  <si>
    <r>
      <rPr>
        <b/>
        <sz val="11"/>
        <color indexed="8"/>
        <rFont val="Calibri"/>
        <family val="2"/>
      </rPr>
      <t xml:space="preserve">Ондулин Черепица </t>
    </r>
    <r>
      <rPr>
        <b/>
        <sz val="11"/>
        <color indexed="10"/>
        <rFont val="Calibri"/>
        <family val="2"/>
      </rPr>
      <t>НОВИНКА!</t>
    </r>
  </si>
  <si>
    <t>Уголок PL 19х24 металлик, 3м</t>
  </si>
  <si>
    <t>Уголок PL 19х24 черный, 3м (45 шт.)</t>
  </si>
  <si>
    <t>Ондувилла (фиорентино, турино, неаполетано)</t>
  </si>
  <si>
    <t>Желоб ПВХ, 3м, коричневый   диаметр - 125 мм</t>
  </si>
  <si>
    <t xml:space="preserve">              @fasadnokrovelnyitsentr</t>
  </si>
  <si>
    <r>
      <t xml:space="preserve">Забор "Штакетник" </t>
    </r>
    <r>
      <rPr>
        <b/>
        <sz val="11"/>
        <color indexed="8"/>
        <rFont val="Times New Roman"/>
        <family val="1"/>
      </rPr>
      <t>окрашен с 2х сторон</t>
    </r>
  </si>
  <si>
    <t xml:space="preserve">           @fasadnokrovelnyitsentr</t>
  </si>
  <si>
    <t>GL15 150х150 (h=37) черный оцинк "мама"</t>
  </si>
  <si>
    <t>GL15 150х150 (h=37) черный оцинк "папа"</t>
  </si>
  <si>
    <t>GL15 150х150 (h=37) черный оцинк обрамл профиль L</t>
  </si>
  <si>
    <t xml:space="preserve">       @fasadnokrovelnyitsentr</t>
  </si>
  <si>
    <t>Опт (руб)</t>
  </si>
  <si>
    <t>Розница (руб.)</t>
  </si>
  <si>
    <t>М.опт (руб.)</t>
  </si>
  <si>
    <t xml:space="preserve">Светодиодная панель LPU-ПРИЗМА-PREMIUM 36Вт 230В 6500К 3200Лм 595х595х19мм белая IP40 LLT                </t>
  </si>
  <si>
    <t xml:space="preserve">Светодиодная панель LPU 40Вт 4000К 595*595*19мм                </t>
  </si>
  <si>
    <t xml:space="preserve">Лампа 18Вт люминесцентная 765 холодный PHILIPS                  </t>
  </si>
  <si>
    <t>8/4212/ 27-45-48, 27-25-68, 27-60-70</t>
  </si>
  <si>
    <t>fkc27@yandex.ru</t>
  </si>
  <si>
    <t>Водосточная система Альта-Профиль БЕЛАЯ ЭЛИТ</t>
  </si>
  <si>
    <t>Водосточная система Альта-Профиль КОРИЧНЕВАЯ ЭЛИТ</t>
  </si>
  <si>
    <t>Водосточная система Альта-Профиль Коричневая   СТАНДАРТ</t>
  </si>
  <si>
    <t>Водосточная система Альта-Профиль Белая    СТАНДАРТ</t>
  </si>
  <si>
    <t>Воронка 74 мм ПВХ, белый</t>
  </si>
  <si>
    <t>Клипса, белый</t>
  </si>
  <si>
    <t>Слив трубы ПВХ, белый</t>
  </si>
  <si>
    <t>Труба водосточная ПВХ, 3м, коричневый  диаметр-74 мм</t>
  </si>
  <si>
    <t>Поворотный элемент кронштейна желоба ПВХ, коричневый</t>
  </si>
  <si>
    <t>Воронка 74 мм ПВХ, коричневый</t>
  </si>
  <si>
    <t>Поворотный элемент кронштейна желоба ПВХ, белый</t>
  </si>
  <si>
    <t>Труба водосточная ПВХ, 3м, белый    диаметр-74 мм</t>
  </si>
  <si>
    <t>Клипса, коричневый</t>
  </si>
  <si>
    <t>Желоб ПВХ, 3м, белый   диаметр-115 мм</t>
  </si>
  <si>
    <t>Желоб ПВХ, 3м, 4 м белый  диаметр-125 мм</t>
  </si>
  <si>
    <t xml:space="preserve">Доборные элементы </t>
  </si>
  <si>
    <t>Панель №909 ламинированная, 0,25*2,7м</t>
  </si>
  <si>
    <t>Откос универсальный  (коричневый, белый) 0,2 м*0,65 м</t>
  </si>
  <si>
    <t>Угол откоса (коричневый, белый)</t>
  </si>
  <si>
    <t>Угол доборного элемента к откосу (коричневый, белый)</t>
  </si>
  <si>
    <t>Доборный элемент к откосу  (кремовый, песчанный) 0,18*0,69м</t>
  </si>
  <si>
    <t>Доборный элемент к откосу (коричневый, белый) 0,18*0,69м</t>
  </si>
  <si>
    <t>Шинглас ФИНСКАЯ ЧЕРЕПИЦА (все цвета), 3 кв,м</t>
  </si>
  <si>
    <t>Шинглас классик КАДРИЛЬ соната (все цвета), 3 кв,м</t>
  </si>
  <si>
    <t>Шиглас РАНЧО (все цвета) 2кв.м</t>
  </si>
  <si>
    <t>ВЫШКИ-ТУРЫ</t>
  </si>
  <si>
    <t>Базовый блок ВСП250/0,7</t>
  </si>
  <si>
    <t>Секция ВСП250/0,7</t>
  </si>
  <si>
    <t>Расчет конструкции ВСП250/0,7</t>
  </si>
  <si>
    <t>Защитные мембраны</t>
  </si>
  <si>
    <t>Желоб ПВХ, 3м коричневый        диаметр-115 мм</t>
  </si>
  <si>
    <t>Откос универсальный ( песчанный) 0,2 м*0,65 м</t>
  </si>
  <si>
    <t>Наличник "Классик","Модерн" (коричневый, белый)</t>
  </si>
  <si>
    <t>Угол наличника "Классик","Модерн" (коричневый, белый)</t>
  </si>
  <si>
    <t>742.00</t>
  </si>
  <si>
    <t xml:space="preserve">648.00 </t>
  </si>
  <si>
    <t>19.70</t>
  </si>
  <si>
    <t xml:space="preserve">19.70 </t>
  </si>
  <si>
    <t xml:space="preserve">96.00 </t>
  </si>
  <si>
    <t xml:space="preserve">612.00 </t>
  </si>
  <si>
    <t>215.00</t>
  </si>
  <si>
    <t xml:space="preserve">1'140.00 </t>
  </si>
  <si>
    <t xml:space="preserve">3'329.00 </t>
  </si>
  <si>
    <t xml:space="preserve">220.00 </t>
  </si>
  <si>
    <t xml:space="preserve">659.00 </t>
  </si>
  <si>
    <t xml:space="preserve">759.00 </t>
  </si>
  <si>
    <t>20.00</t>
  </si>
  <si>
    <t>100.00</t>
  </si>
  <si>
    <t xml:space="preserve">628.00 </t>
  </si>
  <si>
    <t>219.00</t>
  </si>
  <si>
    <t>1'159.00</t>
  </si>
  <si>
    <t xml:space="preserve">3'386.00 </t>
  </si>
  <si>
    <t>224.00</t>
  </si>
  <si>
    <t xml:space="preserve">235.00 </t>
  </si>
  <si>
    <t>3'556.00</t>
  </si>
  <si>
    <t xml:space="preserve">693.00 </t>
  </si>
  <si>
    <t>813.00</t>
  </si>
  <si>
    <t xml:space="preserve">21.50 </t>
  </si>
  <si>
    <t>21.50</t>
  </si>
  <si>
    <t xml:space="preserve">107.00 </t>
  </si>
  <si>
    <t>658.00</t>
  </si>
  <si>
    <t>233.00</t>
  </si>
  <si>
    <t>1'218.00</t>
  </si>
  <si>
    <t>Доска универсальная (10*140*3000мм)                                      Темно-Коричневый</t>
  </si>
  <si>
    <t>Сайдинг  бревно 0,4мм Светлый дуб , Темный дуб</t>
  </si>
  <si>
    <t xml:space="preserve">Сайдинг  бревно 0,4мм Светлый дуб , Темный дуб </t>
  </si>
  <si>
    <t>Металлосайдинг "Блокхаус" под дерево (под заказ) 0,33 м* 1 до 6 м</t>
  </si>
  <si>
    <t>Панель камень "Шотландский" Абердин, Глазго,Линвуд 0,591 м*0,796 м</t>
  </si>
  <si>
    <t xml:space="preserve">Внешний угол камень "Шотландский"( Абердин, Глазго,Линвуд)  0,42м  </t>
  </si>
  <si>
    <t>J-профиль АЛЯСКА 3,00м                                                         (Кремовый, Бежевый, Салатовый)</t>
  </si>
  <si>
    <t>Наружный угол АЛЯСКА 3,00м                                       (Кремовый, Бежевый, Салатовый, Белый)</t>
  </si>
  <si>
    <t>Панель сайдинга  3,66м* 0,23м                                          (красный, красно-коричневый)</t>
  </si>
  <si>
    <t>Панель сайдинга  3,66м* 0,23м                                     (белый, кремовый, бежевый, салатовый, лимонный, светло-серый, серо-голубой)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</si>
  <si>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</si>
  <si>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Леса строительные рамные ЛРСП-40 (Россия)</t>
  </si>
  <si>
    <t>Вышка тура  строительная ВСП250/1,0  размер площадки (1,0*2,0 м)</t>
  </si>
  <si>
    <t>Вышка тура строительная ВСП250/1,2 размер площадки (1,2 * 2,0 м)</t>
  </si>
  <si>
    <t>Вышка тура строительная ВСП250/2,0  размер площадки (2,0*2,0 м)</t>
  </si>
  <si>
    <t>2,8м</t>
  </si>
  <si>
    <t>5,2м</t>
  </si>
  <si>
    <t xml:space="preserve"> 7,6м</t>
  </si>
  <si>
    <t>8,8м</t>
  </si>
  <si>
    <t>109кг</t>
  </si>
  <si>
    <t>128кг</t>
  </si>
  <si>
    <t>147кг</t>
  </si>
  <si>
    <t>166кг</t>
  </si>
  <si>
    <t>185кг</t>
  </si>
  <si>
    <t>204кг</t>
  </si>
  <si>
    <t xml:space="preserve">ВСП250/1,0 1+1          </t>
  </si>
  <si>
    <t xml:space="preserve">ВСП250/1,0 1+2        </t>
  </si>
  <si>
    <t xml:space="preserve">ВСП250/1,0 1+3          </t>
  </si>
  <si>
    <t xml:space="preserve">ВСП250/1,0 1+4          </t>
  </si>
  <si>
    <t xml:space="preserve">ВСП250/1,0 1+5          </t>
  </si>
  <si>
    <t xml:space="preserve">ВСП250/1,0 1+6          </t>
  </si>
  <si>
    <t>4,0м</t>
  </si>
  <si>
    <t xml:space="preserve">  6,4 м</t>
  </si>
  <si>
    <t>1,6 м</t>
  </si>
  <si>
    <t>2,8 м</t>
  </si>
  <si>
    <t>4,0 м</t>
  </si>
  <si>
    <t>5,3 м</t>
  </si>
  <si>
    <t>6,5 м</t>
  </si>
  <si>
    <t>1,5 м</t>
  </si>
  <si>
    <t>2,7 м</t>
  </si>
  <si>
    <t>3,9 м</t>
  </si>
  <si>
    <t xml:space="preserve">5,1 м </t>
  </si>
  <si>
    <t>6,3 м</t>
  </si>
  <si>
    <t>7,5 м</t>
  </si>
  <si>
    <t xml:space="preserve">4,0м </t>
  </si>
  <si>
    <t xml:space="preserve">ВСП250/1,0 1+2           </t>
  </si>
  <si>
    <t xml:space="preserve">ВСП250/1,0 1+3         </t>
  </si>
  <si>
    <t>102кг</t>
  </si>
  <si>
    <t>124кг</t>
  </si>
  <si>
    <t>146кг</t>
  </si>
  <si>
    <t>168кг</t>
  </si>
  <si>
    <t>190кг</t>
  </si>
  <si>
    <t>212кг</t>
  </si>
  <si>
    <t>256кг</t>
  </si>
  <si>
    <t>234кг</t>
  </si>
  <si>
    <t>278кг</t>
  </si>
  <si>
    <t xml:space="preserve">12,5м </t>
  </si>
  <si>
    <t xml:space="preserve">ВСП250/1,2 1+9               </t>
  </si>
  <si>
    <t>11,3м</t>
  </si>
  <si>
    <t xml:space="preserve">ВСП250/1,2 1+8               </t>
  </si>
  <si>
    <t>10,0м</t>
  </si>
  <si>
    <t xml:space="preserve">ВСП250/1,2 1+7               </t>
  </si>
  <si>
    <t xml:space="preserve">ВСП250/1,2 1+6               </t>
  </si>
  <si>
    <t>7,6м</t>
  </si>
  <si>
    <t xml:space="preserve">ВСП250/1,2 1+5               </t>
  </si>
  <si>
    <t>6,4м</t>
  </si>
  <si>
    <t xml:space="preserve">ВСП250/1,2 1+4               </t>
  </si>
  <si>
    <t xml:space="preserve">5,1м  </t>
  </si>
  <si>
    <t xml:space="preserve">ВСП250/1,2 1+3               </t>
  </si>
  <si>
    <t xml:space="preserve">3,9м </t>
  </si>
  <si>
    <t xml:space="preserve">ВСП250/1,2 1+2               </t>
  </si>
  <si>
    <t xml:space="preserve">2,7м </t>
  </si>
  <si>
    <t xml:space="preserve">ВСП250/1,2 1+1               </t>
  </si>
  <si>
    <t>13,8м</t>
  </si>
  <si>
    <t>300кг</t>
  </si>
  <si>
    <t xml:space="preserve">ВСП250/1,2 1+10            </t>
  </si>
  <si>
    <t>322кг</t>
  </si>
  <si>
    <t xml:space="preserve">15,0м </t>
  </si>
  <si>
    <t xml:space="preserve">ВСП250/1,2 1+11            </t>
  </si>
  <si>
    <t>344кг</t>
  </si>
  <si>
    <t xml:space="preserve">16,2м </t>
  </si>
  <si>
    <t xml:space="preserve">ВСП250/1,2 1+12            </t>
  </si>
  <si>
    <t>366кг</t>
  </si>
  <si>
    <t xml:space="preserve">17,4м  </t>
  </si>
  <si>
    <t>388кг</t>
  </si>
  <si>
    <t xml:space="preserve">18,7м  </t>
  </si>
  <si>
    <t xml:space="preserve">ВСП250/1,2 1+14            </t>
  </si>
  <si>
    <t xml:space="preserve">ВСП250/1,2 1+13            </t>
  </si>
  <si>
    <t>133кг</t>
  </si>
  <si>
    <t>2,7м</t>
  </si>
  <si>
    <t>161кг</t>
  </si>
  <si>
    <t>3,9м</t>
  </si>
  <si>
    <t>189кг</t>
  </si>
  <si>
    <t>5,1м</t>
  </si>
  <si>
    <t>217кг</t>
  </si>
  <si>
    <t>245кг</t>
  </si>
  <si>
    <t>273кг</t>
  </si>
  <si>
    <t>301кг</t>
  </si>
  <si>
    <t>329кг</t>
  </si>
  <si>
    <t>12,5м</t>
  </si>
  <si>
    <t>357кг</t>
  </si>
  <si>
    <t xml:space="preserve">ВСП250/2,0 1+1                </t>
  </si>
  <si>
    <t xml:space="preserve">ВСП250/2,0 1+2                </t>
  </si>
  <si>
    <t xml:space="preserve">ВСП250/2,0 1+3                </t>
  </si>
  <si>
    <t xml:space="preserve">ВСП250/2,0 1+4                 </t>
  </si>
  <si>
    <t xml:space="preserve">ВСП250/2,0 1+5+1          </t>
  </si>
  <si>
    <t xml:space="preserve">ВСП250/2,0 1+7+1            </t>
  </si>
  <si>
    <t xml:space="preserve">ВСП250/2,0 1+8+1             </t>
  </si>
  <si>
    <t xml:space="preserve">ВСП250/2,0 1+9+1             </t>
  </si>
  <si>
    <t>385кг</t>
  </si>
  <si>
    <t>15,0м</t>
  </si>
  <si>
    <t>413кг</t>
  </si>
  <si>
    <t>16,2м</t>
  </si>
  <si>
    <t>441кг</t>
  </si>
  <si>
    <t>17,4м</t>
  </si>
  <si>
    <t>469кг</t>
  </si>
  <si>
    <t>18,7м</t>
  </si>
  <si>
    <t>497кг</t>
  </si>
  <si>
    <t>19,9м</t>
  </si>
  <si>
    <t>525кг</t>
  </si>
  <si>
    <t>21,0м</t>
  </si>
  <si>
    <t>553кг</t>
  </si>
  <si>
    <t xml:space="preserve">ВСП250/2,0 1+16+3           </t>
  </si>
  <si>
    <t xml:space="preserve">ВСП250/2,0 1+15+3           </t>
  </si>
  <si>
    <t>КАНАЛ пластиковый 60 черный, 1,015*0,138*0,100</t>
  </si>
  <si>
    <t>Панель №1082 с термопереводной печатью, 0,25*2,7м</t>
  </si>
  <si>
    <t>Панель №2126 с термопереводной печатью, 0,25*2,7м</t>
  </si>
  <si>
    <t>Потолок SKY TY золото желтое (без полочки)</t>
  </si>
  <si>
    <t>Финишная  планка (3,66м)</t>
  </si>
  <si>
    <t>Коньковый элемент (зеленый)</t>
  </si>
  <si>
    <t xml:space="preserve">ВСП250/2,0 1+14+2            </t>
  </si>
  <si>
    <t xml:space="preserve">ВСП250/2,0 1+13+2          </t>
  </si>
  <si>
    <t xml:space="preserve">ВСП250/2,0 1+12+2            </t>
  </si>
  <si>
    <t xml:space="preserve">ВСП250/2,0 1+11+2          </t>
  </si>
  <si>
    <t xml:space="preserve">ВСП250/2,0 1+10+2            </t>
  </si>
  <si>
    <t xml:space="preserve">ВСП250/2,0 1+6+1            </t>
  </si>
  <si>
    <t xml:space="preserve">ВСП250/1,0 1+1      </t>
  </si>
  <si>
    <t>Высота общая</t>
  </si>
  <si>
    <t>Высота до настила</t>
  </si>
  <si>
    <t>Вес</t>
  </si>
  <si>
    <t>* В случае возникновения крупных объектов рассматривается индивидуальный подход к каждому клиенту (предоставляются дополнительные скидки и особые условия сотрудничества)</t>
  </si>
  <si>
    <t xml:space="preserve">5,2м </t>
  </si>
  <si>
    <t xml:space="preserve">7,6м </t>
  </si>
  <si>
    <t xml:space="preserve">6,4м </t>
  </si>
  <si>
    <t>Расчет конструкции вышки тура  ВСП250/1,2</t>
  </si>
  <si>
    <t>Возможно предоставление в АРЕНДУ Леса строительные</t>
  </si>
  <si>
    <t>Базовый блок + секции</t>
  </si>
  <si>
    <t>Потолок Грильято ячейка 75*75 на складе!</t>
  </si>
  <si>
    <t>Потолок Грильято ячейка 150*150 на складе!</t>
  </si>
  <si>
    <t xml:space="preserve">Ригель настила, 3м                </t>
  </si>
  <si>
    <t>Наплавляемая кровля</t>
  </si>
  <si>
    <t>Наименование товаров</t>
  </si>
  <si>
    <t xml:space="preserve">  Опт. (руб)</t>
  </si>
  <si>
    <t xml:space="preserve"> М.Опт. (руб)</t>
  </si>
  <si>
    <t>Розн. (руб.)</t>
  </si>
  <si>
    <t>Армокров ХКП 3,5 (10 кв.м.)</t>
  </si>
  <si>
    <t>рул.</t>
  </si>
  <si>
    <t>582.00 руб.</t>
  </si>
  <si>
    <t>Армокров ХПП 2,5 (10 кв.м.)</t>
  </si>
  <si>
    <t>408.00 руб.</t>
  </si>
  <si>
    <t>Рубемаст РНК-400-1,5 (10 кв.м.)</t>
  </si>
  <si>
    <t>1'048.00 руб.</t>
  </si>
  <si>
    <t>1'099.00 руб.</t>
  </si>
  <si>
    <t>Рубемаст РНП-350-1,5 (10 кв.м.)</t>
  </si>
  <si>
    <t>954.00 руб.</t>
  </si>
  <si>
    <t>999.00 руб.</t>
  </si>
  <si>
    <t>Рубероид РКК-350 (10 кв.м.)</t>
  </si>
  <si>
    <t>682.00 руб.</t>
  </si>
  <si>
    <t>717.00 руб.</t>
  </si>
  <si>
    <t>Рубероид РКП-350 (15 кв.м.)</t>
  </si>
  <si>
    <t>535.00 руб.</t>
  </si>
  <si>
    <t>563.00 руб.</t>
  </si>
  <si>
    <t>Рубероид РПП-300 (15 кв.м.)</t>
  </si>
  <si>
    <t>306.00 руб.</t>
  </si>
  <si>
    <t>Рубероид РПП-300 (о) М (15 кв.м.)</t>
  </si>
  <si>
    <t>476.00 руб.</t>
  </si>
  <si>
    <t>498.00 руб.</t>
  </si>
  <si>
    <t>Рубероид РКК-350 (10 кв.м.) ТН</t>
  </si>
  <si>
    <t>602.00 руб.</t>
  </si>
  <si>
    <t>632.00 руб.</t>
  </si>
  <si>
    <t>Рубероид РКП-350 (15 кв.м.) ТН</t>
  </si>
  <si>
    <t>Рубероид РПП-300 (15 кв.м.) ТН</t>
  </si>
  <si>
    <t>Стеклоизол ТКП 4,0 (10 кв.м)</t>
  </si>
  <si>
    <t>Стеклоизол ТПП 2,5 (9 кв.м) Р</t>
  </si>
  <si>
    <t>838.00 руб.</t>
  </si>
  <si>
    <t>Заполнитель карнизов универсальный (0,85м)</t>
  </si>
  <si>
    <r>
      <t>м</t>
    </r>
    <r>
      <rPr>
        <vertAlign val="superscript"/>
        <sz val="12"/>
        <rFont val="Calibri"/>
        <family val="2"/>
      </rPr>
      <t>2</t>
    </r>
  </si>
  <si>
    <t>С-21 окрашенный                                                                                                                                                          (3005-красное вино, 6005 зелёный мох, 8017-шоколад) др. цвета под заказ</t>
  </si>
  <si>
    <t>С-8 окрашенный                                                                                                                                                          (3005-красное вино, 6005 зелёный мох, 8017-шоколад) др. цвета под заказ</t>
  </si>
  <si>
    <t>С- 21- 0,5 (оцинковка)</t>
  </si>
  <si>
    <t>С- 21- 0,5  (RAL 3005, 8017, 6005)</t>
  </si>
  <si>
    <t>С- 8- 0,5  (оцинковка)</t>
  </si>
  <si>
    <t>С- 8- 0,5 (RAL 3005, 8017,6005)</t>
  </si>
  <si>
    <t>С- 8- 0,5 1,2 м*2,0 м (RAL 3005, 8017, 6005)</t>
  </si>
  <si>
    <t>С- 8- 0,5 1,2 м*2,5 м (RAL 3005, 8017, 6005)</t>
  </si>
  <si>
    <t>С- 8- 0,5 1,2 м*3,0 м (RAL 3005, 8017, 6005)</t>
  </si>
  <si>
    <t>С- 8- 0,5 1,2 м*3,5 м (RAL 3005, 8017)</t>
  </si>
  <si>
    <r>
      <t xml:space="preserve">С- 21- 0,5  1,051(1,000)*2,0 м </t>
    </r>
    <r>
      <rPr>
        <sz val="12"/>
        <rFont val="Calibri"/>
        <family val="2"/>
      </rPr>
      <t>(оцинковка)</t>
    </r>
  </si>
  <si>
    <t>С- 21- 0,5  1,051(1,000)*2,6 м (оцинковка)</t>
  </si>
  <si>
    <t>С- 21- 0,5  1,051(1,000)*3,5 м (оцинковка)</t>
  </si>
  <si>
    <r>
      <rPr>
        <b/>
        <i/>
        <sz val="12"/>
        <rFont val="Calibri"/>
        <family val="2"/>
      </rPr>
      <t xml:space="preserve">С- 21- 0,5  1,051(1,000)*2,0 м </t>
    </r>
    <r>
      <rPr>
        <sz val="12"/>
        <rFont val="Calibri"/>
        <family val="2"/>
      </rPr>
      <t>(RAL 3005, 8017,6005)</t>
    </r>
  </si>
  <si>
    <t>С- 21- 0,5  1,051(1,000)*2,6 м (RAL 3005 вино)</t>
  </si>
  <si>
    <t>С- 21- 0,5  1,051(1,000)*3,5 м (RAL 3005, 8017)</t>
  </si>
  <si>
    <t>С-8 оцинковка, ширина- 1,2 м (полезная 1,15 м)</t>
  </si>
  <si>
    <t xml:space="preserve">С-21 оцинковка, ширина - 1,051 м (полезная 1,00 м) </t>
  </si>
  <si>
    <t>Фасадная панель Камень (Белый,Жженый) 0,48м*1,14м</t>
  </si>
  <si>
    <t>Внешний угол   Камень (Белый,Жженый) 0,47</t>
  </si>
  <si>
    <t>Внешний угол  Клинкерный Кирпич(Желтый, Красный, Жженый, Белый, Корничневый) 0,445м</t>
  </si>
  <si>
    <t>Фасадная панель Клинкерный Кирпич(Желтый, Красный, Жженый, Белый, Корничневый) 0,445 м*1,14м</t>
  </si>
  <si>
    <t>Стеклоизол ТКП 3,5 (9 кв.м) Р</t>
  </si>
  <si>
    <t>Стеклоизол ТПП 3,0 (10 кв.м)</t>
  </si>
  <si>
    <t>Стеклоизол ХКП 4,0 (10 кв.м)</t>
  </si>
  <si>
    <t>1'091.00 руб.</t>
  </si>
  <si>
    <t>1'144.00 руб.</t>
  </si>
  <si>
    <t>по запросу</t>
  </si>
  <si>
    <t>1'270.00 руб.</t>
  </si>
  <si>
    <t>1'323.00 руб.</t>
  </si>
  <si>
    <t>872.00 руб.</t>
  </si>
  <si>
    <t>1'125.00 руб.</t>
  </si>
  <si>
    <t>1'171.00 руб.</t>
  </si>
  <si>
    <t xml:space="preserve">Стеклоизол ХПП 3,0 (10 кв.м)                </t>
  </si>
  <si>
    <t>937.00 руб.</t>
  </si>
  <si>
    <t>976.00 руб.</t>
  </si>
  <si>
    <t>Вышка тура строительная ВСП250/0,7  размер площадки (0,7*1,6 м)</t>
  </si>
  <si>
    <t>Труба водосточная ПВХ, 3м, коричневый  диаметр - 95 мм</t>
  </si>
  <si>
    <t>Труба водосточная ПВХ, 3м, белый  диаметр-95 мм</t>
  </si>
  <si>
    <t>3005-красное вино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</si>
</sst>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_р_.;[Red]#,##0.00_р_."/>
    <numFmt numFmtId="174" formatCode="#,##0.00_р_.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&quot;р.&quot;"/>
    <numFmt numFmtId="181" formatCode="0.00&quot; руб.&quot;"/>
    <numFmt numFmtId="182" formatCode="#,##0.00&quot; руб.&quot;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18"/>
      <name val="Calibri"/>
      <family val="2"/>
    </font>
    <font>
      <u val="single"/>
      <sz val="12"/>
      <color indexed="12"/>
      <name val="Calibri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2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sz val="12"/>
      <color indexed="10"/>
      <name val="Calibri"/>
      <family val="2"/>
    </font>
    <font>
      <b/>
      <i/>
      <u val="single"/>
      <sz val="12"/>
      <color indexed="60"/>
      <name val="Times New Roman"/>
      <family val="1"/>
    </font>
    <font>
      <u val="single"/>
      <sz val="14"/>
      <color indexed="12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Calibri"/>
      <family val="2"/>
    </font>
    <font>
      <u val="single"/>
      <sz val="16"/>
      <color indexed="12"/>
      <name val="Calibri"/>
      <family val="2"/>
    </font>
    <font>
      <b/>
      <sz val="16"/>
      <color indexed="8"/>
      <name val="Calibri"/>
      <family val="2"/>
    </font>
    <font>
      <sz val="13"/>
      <name val="Arial"/>
      <family val="2"/>
    </font>
    <font>
      <sz val="13"/>
      <name val="Arial Cyr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name val="Calibri"/>
      <family val="2"/>
    </font>
    <font>
      <b/>
      <sz val="24"/>
      <color indexed="18"/>
      <name val="Calibri"/>
      <family val="2"/>
    </font>
    <font>
      <sz val="14"/>
      <name val="Calibri"/>
      <family val="2"/>
    </font>
    <font>
      <sz val="13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22"/>
      <color indexed="18"/>
      <name val="Calibri"/>
      <family val="2"/>
    </font>
    <font>
      <vertAlign val="superscript"/>
      <sz val="12"/>
      <name val="Calibri"/>
      <family val="2"/>
    </font>
    <font>
      <b/>
      <i/>
      <sz val="12"/>
      <name val="Calibri"/>
      <family val="2"/>
    </font>
    <font>
      <b/>
      <sz val="14"/>
      <color indexed="10"/>
      <name val="Calibri"/>
      <family val="2"/>
    </font>
    <font>
      <sz val="13"/>
      <name val="Calibri"/>
      <family val="2"/>
    </font>
    <font>
      <b/>
      <i/>
      <sz val="22"/>
      <name val="Cambria"/>
      <family val="1"/>
    </font>
    <font>
      <b/>
      <i/>
      <sz val="16"/>
      <name val="Cambria"/>
      <family val="1"/>
    </font>
    <font>
      <b/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/>
      <top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thin"/>
      <right style="thin"/>
      <top>
        <color indexed="63"/>
      </top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>
        <color indexed="63"/>
      </top>
      <bottom>
        <color indexed="63"/>
      </bottom>
    </border>
    <border>
      <left/>
      <right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6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7" borderId="7" applyNumberFormat="0" applyAlignment="0" applyProtection="0"/>
    <xf numFmtId="0" fontId="74" fillId="0" borderId="0" applyNumberFormat="0" applyFill="0" applyBorder="0" applyAlignment="0" applyProtection="0"/>
    <xf numFmtId="0" fontId="75" fillId="28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1" fillId="31" borderId="0" applyNumberFormat="0" applyBorder="0" applyAlignment="0" applyProtection="0"/>
  </cellStyleXfs>
  <cellXfs count="580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42" applyFont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2" fontId="1" fillId="32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0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13" fillId="0" borderId="11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vertical="center" wrapText="1"/>
    </xf>
    <xf numFmtId="0" fontId="2" fillId="32" borderId="11" xfId="0" applyFont="1" applyFill="1" applyBorder="1" applyAlignment="1">
      <alignment horizontal="center" vertical="center"/>
    </xf>
    <xf numFmtId="0" fontId="15" fillId="32" borderId="0" xfId="0" applyFont="1" applyFill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32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16" fillId="0" borderId="0" xfId="0" applyFont="1" applyFill="1" applyAlignment="1">
      <alignment wrapText="1"/>
    </xf>
    <xf numFmtId="0" fontId="0" fillId="0" borderId="0" xfId="0" applyFont="1" applyBorder="1" applyAlignment="1">
      <alignment vertical="center"/>
    </xf>
    <xf numFmtId="0" fontId="16" fillId="0" borderId="0" xfId="0" applyFont="1" applyFill="1" applyBorder="1" applyAlignment="1">
      <alignment wrapText="1"/>
    </xf>
    <xf numFmtId="0" fontId="0" fillId="32" borderId="11" xfId="0" applyFill="1" applyBorder="1" applyAlignment="1">
      <alignment vertical="center" wrapText="1"/>
    </xf>
    <xf numFmtId="0" fontId="2" fillId="32" borderId="11" xfId="0" applyFont="1" applyFill="1" applyBorder="1" applyAlignment="1">
      <alignment horizontal="center" wrapText="1"/>
    </xf>
    <xf numFmtId="0" fontId="1" fillId="32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vertical="center" wrapText="1"/>
    </xf>
    <xf numFmtId="2" fontId="0" fillId="0" borderId="11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5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2" fontId="0" fillId="0" borderId="13" xfId="0" applyNumberFormat="1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4" fontId="21" fillId="0" borderId="20" xfId="0" applyNumberFormat="1" applyFont="1" applyFill="1" applyBorder="1" applyAlignment="1">
      <alignment horizontal="center" vertical="center" wrapText="1"/>
    </xf>
    <xf numFmtId="0" fontId="22" fillId="32" borderId="16" xfId="54" applyFont="1" applyFill="1" applyBorder="1" applyAlignment="1">
      <alignment horizontal="left" vertical="center" wrapText="1"/>
      <protection/>
    </xf>
    <xf numFmtId="0" fontId="24" fillId="32" borderId="17" xfId="53" applyFont="1" applyFill="1" applyBorder="1" applyAlignment="1">
      <alignment horizontal="center" vertical="center" wrapText="1"/>
      <protection/>
    </xf>
    <xf numFmtId="0" fontId="24" fillId="32" borderId="21" xfId="54" applyFont="1" applyFill="1" applyBorder="1" applyAlignment="1">
      <alignment horizontal="center" vertical="center"/>
      <protection/>
    </xf>
    <xf numFmtId="0" fontId="24" fillId="32" borderId="22" xfId="54" applyFont="1" applyFill="1" applyBorder="1" applyAlignment="1">
      <alignment horizontal="center" vertical="center"/>
      <protection/>
    </xf>
    <xf numFmtId="2" fontId="25" fillId="0" borderId="20" xfId="0" applyNumberFormat="1" applyFont="1" applyBorder="1" applyAlignment="1">
      <alignment horizontal="center" vertical="center"/>
    </xf>
    <xf numFmtId="0" fontId="24" fillId="32" borderId="23" xfId="53" applyFont="1" applyFill="1" applyBorder="1" applyAlignment="1">
      <alignment horizontal="center" vertical="center"/>
      <protection/>
    </xf>
    <xf numFmtId="0" fontId="24" fillId="32" borderId="24" xfId="53" applyFont="1" applyFill="1" applyBorder="1" applyAlignment="1">
      <alignment horizontal="center" vertical="center"/>
      <protection/>
    </xf>
    <xf numFmtId="0" fontId="24" fillId="32" borderId="25" xfId="53" applyFont="1" applyFill="1" applyBorder="1" applyAlignment="1">
      <alignment horizontal="center" vertical="center"/>
      <protection/>
    </xf>
    <xf numFmtId="0" fontId="24" fillId="32" borderId="26" xfId="53" applyFont="1" applyFill="1" applyBorder="1" applyAlignment="1">
      <alignment horizontal="center" vertical="center"/>
      <protection/>
    </xf>
    <xf numFmtId="0" fontId="24" fillId="32" borderId="27" xfId="53" applyFont="1" applyFill="1" applyBorder="1" applyAlignment="1">
      <alignment horizontal="center" vertical="center"/>
      <protection/>
    </xf>
    <xf numFmtId="0" fontId="24" fillId="32" borderId="28" xfId="53" applyFont="1" applyFill="1" applyBorder="1" applyAlignment="1">
      <alignment horizontal="center" vertical="center"/>
      <protection/>
    </xf>
    <xf numFmtId="0" fontId="24" fillId="32" borderId="29" xfId="53" applyFont="1" applyFill="1" applyBorder="1" applyAlignment="1">
      <alignment horizontal="center" vertical="center"/>
      <protection/>
    </xf>
    <xf numFmtId="0" fontId="24" fillId="32" borderId="22" xfId="53" applyFont="1" applyFill="1" applyBorder="1" applyAlignment="1">
      <alignment horizontal="center" vertical="center"/>
      <protection/>
    </xf>
    <xf numFmtId="0" fontId="26" fillId="0" borderId="0" xfId="0" applyFont="1" applyFill="1" applyBorder="1" applyAlignment="1">
      <alignment horizontal="center" vertical="center"/>
    </xf>
    <xf numFmtId="0" fontId="22" fillId="32" borderId="16" xfId="53" applyFont="1" applyFill="1" applyBorder="1" applyAlignment="1">
      <alignment horizontal="left" vertical="center" wrapText="1"/>
      <protection/>
    </xf>
    <xf numFmtId="0" fontId="24" fillId="32" borderId="20" xfId="53" applyFont="1" applyFill="1" applyBorder="1" applyAlignment="1">
      <alignment horizontal="center" vertical="center" wrapText="1"/>
      <protection/>
    </xf>
    <xf numFmtId="0" fontId="24" fillId="32" borderId="30" xfId="53" applyFont="1" applyFill="1" applyBorder="1" applyAlignment="1">
      <alignment horizontal="center" vertical="center" wrapText="1"/>
      <protection/>
    </xf>
    <xf numFmtId="2" fontId="25" fillId="0" borderId="20" xfId="0" applyNumberFormat="1" applyFont="1" applyBorder="1" applyAlignment="1">
      <alignment horizontal="center"/>
    </xf>
    <xf numFmtId="0" fontId="24" fillId="32" borderId="26" xfId="53" applyFont="1" applyFill="1" applyBorder="1" applyAlignment="1">
      <alignment horizontal="center" vertical="center" wrapText="1"/>
      <protection/>
    </xf>
    <xf numFmtId="0" fontId="24" fillId="32" borderId="27" xfId="53" applyFont="1" applyFill="1" applyBorder="1" applyAlignment="1">
      <alignment horizontal="center" vertical="center" wrapText="1"/>
      <protection/>
    </xf>
    <xf numFmtId="0" fontId="24" fillId="32" borderId="28" xfId="53" applyFont="1" applyFill="1" applyBorder="1" applyAlignment="1">
      <alignment horizontal="center" vertical="center" wrapText="1"/>
      <protection/>
    </xf>
    <xf numFmtId="0" fontId="22" fillId="0" borderId="31" xfId="0" applyNumberFormat="1" applyFont="1" applyBorder="1" applyAlignment="1">
      <alignment horizontal="left" vertical="center" wrapText="1"/>
    </xf>
    <xf numFmtId="0" fontId="24" fillId="32" borderId="32" xfId="53" applyFont="1" applyFill="1" applyBorder="1" applyAlignment="1">
      <alignment horizontal="center" vertical="center" wrapText="1"/>
      <protection/>
    </xf>
    <xf numFmtId="2" fontId="25" fillId="0" borderId="33" xfId="0" applyNumberFormat="1" applyFont="1" applyBorder="1" applyAlignment="1">
      <alignment horizontal="center" vertical="center"/>
    </xf>
    <xf numFmtId="0" fontId="22" fillId="0" borderId="34" xfId="0" applyNumberFormat="1" applyFont="1" applyBorder="1" applyAlignment="1">
      <alignment horizontal="left" vertical="center" wrapText="1"/>
    </xf>
    <xf numFmtId="0" fontId="24" fillId="32" borderId="35" xfId="53" applyFont="1" applyFill="1" applyBorder="1" applyAlignment="1">
      <alignment horizontal="center" vertical="center" wrapText="1"/>
      <protection/>
    </xf>
    <xf numFmtId="2" fontId="25" fillId="0" borderId="36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4" fontId="26" fillId="0" borderId="0" xfId="0" applyNumberFormat="1" applyFont="1" applyFill="1" applyBorder="1" applyAlignment="1">
      <alignment horizontal="center" vertical="center"/>
    </xf>
    <xf numFmtId="4" fontId="26" fillId="0" borderId="0" xfId="0" applyNumberFormat="1" applyFont="1" applyFill="1" applyAlignment="1">
      <alignment horizontal="center" vertical="center"/>
    </xf>
    <xf numFmtId="0" fontId="26" fillId="0" borderId="0" xfId="0" applyFont="1" applyAlignment="1">
      <alignment horizontal="left" vertical="center"/>
    </xf>
    <xf numFmtId="2" fontId="0" fillId="32" borderId="11" xfId="0" applyNumberFormat="1" applyFont="1" applyFill="1" applyBorder="1" applyAlignment="1">
      <alignment horizontal="center" vertical="center"/>
    </xf>
    <xf numFmtId="2" fontId="2" fillId="32" borderId="11" xfId="0" applyNumberFormat="1" applyFont="1" applyFill="1" applyBorder="1" applyAlignment="1">
      <alignment horizontal="center" vertical="center"/>
    </xf>
    <xf numFmtId="2" fontId="2" fillId="32" borderId="11" xfId="0" applyNumberFormat="1" applyFont="1" applyFill="1" applyBorder="1" applyAlignment="1">
      <alignment horizontal="center"/>
    </xf>
    <xf numFmtId="0" fontId="1" fillId="32" borderId="11" xfId="0" applyFont="1" applyFill="1" applyBorder="1" applyAlignment="1">
      <alignment vertic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33" borderId="0" xfId="0" applyFill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2" fontId="2" fillId="32" borderId="0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2" fontId="7" fillId="0" borderId="0" xfId="42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Border="1" applyAlignment="1">
      <alignment vertical="center"/>
    </xf>
    <xf numFmtId="2" fontId="16" fillId="0" borderId="0" xfId="0" applyNumberFormat="1" applyFont="1" applyFill="1" applyAlignment="1">
      <alignment wrapText="1"/>
    </xf>
    <xf numFmtId="0" fontId="12" fillId="0" borderId="12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center" vertical="center"/>
    </xf>
    <xf numFmtId="2" fontId="38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 wrapText="1"/>
    </xf>
    <xf numFmtId="0" fontId="38" fillId="0" borderId="11" xfId="0" applyFont="1" applyFill="1" applyBorder="1" applyAlignment="1">
      <alignment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2" fillId="0" borderId="38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left" vertical="center" wrapText="1"/>
    </xf>
    <xf numFmtId="0" fontId="2" fillId="0" borderId="39" xfId="0" applyFont="1" applyFill="1" applyBorder="1" applyAlignment="1">
      <alignment horizontal="center" vertical="center"/>
    </xf>
    <xf numFmtId="2" fontId="0" fillId="0" borderId="40" xfId="0" applyNumberFormat="1" applyFont="1" applyBorder="1" applyAlignment="1">
      <alignment horizontal="center" vertical="center"/>
    </xf>
    <xf numFmtId="2" fontId="0" fillId="0" borderId="41" xfId="0" applyNumberFormat="1" applyFont="1" applyBorder="1" applyAlignment="1">
      <alignment horizontal="center" vertical="center"/>
    </xf>
    <xf numFmtId="2" fontId="0" fillId="0" borderId="42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 wrapText="1"/>
    </xf>
    <xf numFmtId="0" fontId="2" fillId="0" borderId="43" xfId="0" applyFont="1" applyFill="1" applyBorder="1" applyAlignment="1">
      <alignment horizontal="center" vertical="center"/>
    </xf>
    <xf numFmtId="2" fontId="0" fillId="0" borderId="43" xfId="0" applyNumberFormat="1" applyFont="1" applyBorder="1" applyAlignment="1">
      <alignment horizontal="center" vertical="center"/>
    </xf>
    <xf numFmtId="2" fontId="0" fillId="0" borderId="36" xfId="0" applyNumberFormat="1" applyFont="1" applyBorder="1" applyAlignment="1">
      <alignment horizontal="center" vertical="center"/>
    </xf>
    <xf numFmtId="0" fontId="8" fillId="4" borderId="0" xfId="0" applyFont="1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0" borderId="12" xfId="0" applyFont="1" applyBorder="1" applyAlignment="1">
      <alignment vertical="center" wrapText="1"/>
    </xf>
    <xf numFmtId="2" fontId="0" fillId="32" borderId="12" xfId="0" applyNumberFormat="1" applyFont="1" applyFill="1" applyBorder="1" applyAlignment="1">
      <alignment horizontal="center" vertical="center"/>
    </xf>
    <xf numFmtId="0" fontId="0" fillId="0" borderId="43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center" wrapText="1"/>
    </xf>
    <xf numFmtId="0" fontId="1" fillId="0" borderId="43" xfId="0" applyFont="1" applyBorder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2" fontId="38" fillId="0" borderId="11" xfId="0" applyNumberFormat="1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2" fillId="32" borderId="43" xfId="0" applyFont="1" applyFill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2" fillId="32" borderId="40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/>
    </xf>
    <xf numFmtId="0" fontId="0" fillId="4" borderId="11" xfId="0" applyFill="1" applyBorder="1" applyAlignment="1">
      <alignment/>
    </xf>
    <xf numFmtId="0" fontId="0" fillId="0" borderId="37" xfId="0" applyFont="1" applyBorder="1" applyAlignment="1">
      <alignment vertical="center" wrapText="1"/>
    </xf>
    <xf numFmtId="0" fontId="2" fillId="32" borderId="12" xfId="0" applyFont="1" applyFill="1" applyBorder="1" applyAlignment="1">
      <alignment horizontal="center" wrapText="1"/>
    </xf>
    <xf numFmtId="0" fontId="0" fillId="0" borderId="27" xfId="0" applyBorder="1" applyAlignment="1">
      <alignment/>
    </xf>
    <xf numFmtId="0" fontId="14" fillId="4" borderId="44" xfId="0" applyFont="1" applyFill="1" applyBorder="1" applyAlignment="1">
      <alignment vertical="center" wrapText="1"/>
    </xf>
    <xf numFmtId="0" fontId="2" fillId="4" borderId="27" xfId="0" applyFont="1" applyFill="1" applyBorder="1" applyAlignment="1">
      <alignment vertical="center" wrapText="1"/>
    </xf>
    <xf numFmtId="0" fontId="2" fillId="4" borderId="27" xfId="0" applyFont="1" applyFill="1" applyBorder="1" applyAlignment="1">
      <alignment horizontal="center" vertical="center"/>
    </xf>
    <xf numFmtId="2" fontId="1" fillId="4" borderId="27" xfId="0" applyNumberFormat="1" applyFont="1" applyFill="1" applyBorder="1" applyAlignment="1">
      <alignment horizontal="center"/>
    </xf>
    <xf numFmtId="2" fontId="2" fillId="4" borderId="27" xfId="0" applyNumberFormat="1" applyFont="1" applyFill="1" applyBorder="1" applyAlignment="1">
      <alignment horizontal="center"/>
    </xf>
    <xf numFmtId="2" fontId="2" fillId="4" borderId="45" xfId="0" applyNumberFormat="1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2" fontId="1" fillId="33" borderId="11" xfId="0" applyNumberFormat="1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/>
    </xf>
    <xf numFmtId="0" fontId="0" fillId="0" borderId="25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2" fillId="0" borderId="40" xfId="0" applyFont="1" applyFill="1" applyBorder="1" applyAlignment="1">
      <alignment horizontal="center" vertical="center"/>
    </xf>
    <xf numFmtId="0" fontId="0" fillId="0" borderId="46" xfId="0" applyFont="1" applyBorder="1" applyAlignment="1">
      <alignment vertical="center" wrapText="1"/>
    </xf>
    <xf numFmtId="0" fontId="2" fillId="0" borderId="47" xfId="0" applyFont="1" applyFill="1" applyBorder="1" applyAlignment="1">
      <alignment horizontal="center" vertical="center"/>
    </xf>
    <xf numFmtId="2" fontId="0" fillId="0" borderId="47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vertical="center" wrapText="1"/>
    </xf>
    <xf numFmtId="0" fontId="2" fillId="0" borderId="30" xfId="0" applyFont="1" applyFill="1" applyBorder="1" applyAlignment="1">
      <alignment horizontal="center" vertical="center"/>
    </xf>
    <xf numFmtId="2" fontId="0" fillId="0" borderId="30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vertical="center" wrapText="1"/>
    </xf>
    <xf numFmtId="0" fontId="2" fillId="32" borderId="43" xfId="0" applyFont="1" applyFill="1" applyBorder="1" applyAlignment="1">
      <alignment horizontal="left" vertical="center" wrapText="1"/>
    </xf>
    <xf numFmtId="0" fontId="17" fillId="0" borderId="0" xfId="42" applyFont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/>
    </xf>
    <xf numFmtId="0" fontId="30" fillId="32" borderId="11" xfId="54" applyFont="1" applyFill="1" applyBorder="1" applyAlignment="1">
      <alignment horizontal="left" vertical="center"/>
      <protection/>
    </xf>
    <xf numFmtId="0" fontId="31" fillId="32" borderId="11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left" vertical="center"/>
    </xf>
    <xf numFmtId="0" fontId="31" fillId="0" borderId="48" xfId="0" applyFont="1" applyFill="1" applyBorder="1" applyAlignment="1">
      <alignment horizontal="left" vertical="center"/>
    </xf>
    <xf numFmtId="2" fontId="32" fillId="0" borderId="10" xfId="0" applyNumberFormat="1" applyFont="1" applyBorder="1" applyAlignment="1">
      <alignment/>
    </xf>
    <xf numFmtId="2" fontId="32" fillId="0" borderId="10" xfId="0" applyNumberFormat="1" applyFont="1" applyBorder="1" applyAlignment="1">
      <alignment horizontal="center"/>
    </xf>
    <xf numFmtId="2" fontId="33" fillId="0" borderId="10" xfId="0" applyNumberFormat="1" applyFont="1" applyBorder="1" applyAlignment="1">
      <alignment/>
    </xf>
    <xf numFmtId="2" fontId="33" fillId="0" borderId="10" xfId="0" applyNumberFormat="1" applyFont="1" applyBorder="1" applyAlignment="1">
      <alignment horizontal="center"/>
    </xf>
    <xf numFmtId="0" fontId="29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2" fontId="32" fillId="0" borderId="11" xfId="0" applyNumberFormat="1" applyFont="1" applyBorder="1" applyAlignment="1">
      <alignment vertical="center" wrapText="1"/>
    </xf>
    <xf numFmtId="2" fontId="36" fillId="32" borderId="11" xfId="0" applyNumberFormat="1" applyFont="1" applyFill="1" applyBorder="1" applyAlignment="1">
      <alignment horizontal="center"/>
    </xf>
    <xf numFmtId="2" fontId="32" fillId="0" borderId="15" xfId="0" applyNumberFormat="1" applyFont="1" applyBorder="1" applyAlignment="1">
      <alignment vertical="center" wrapText="1"/>
    </xf>
    <xf numFmtId="0" fontId="12" fillId="0" borderId="49" xfId="0" applyFont="1" applyFill="1" applyBorder="1" applyAlignment="1">
      <alignment vertical="center" wrapText="1"/>
    </xf>
    <xf numFmtId="0" fontId="12" fillId="0" borderId="49" xfId="0" applyFont="1" applyFill="1" applyBorder="1" applyAlignment="1">
      <alignment horizontal="center" vertical="center"/>
    </xf>
    <xf numFmtId="2" fontId="38" fillId="0" borderId="49" xfId="0" applyNumberFormat="1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vertical="center" wrapText="1"/>
    </xf>
    <xf numFmtId="2" fontId="38" fillId="0" borderId="12" xfId="0" applyNumberFormat="1" applyFont="1" applyFill="1" applyBorder="1" applyAlignment="1">
      <alignment horizontal="center" vertical="center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8" fillId="0" borderId="11" xfId="0" applyFont="1" applyBorder="1" applyAlignment="1">
      <alignment wrapText="1"/>
    </xf>
    <xf numFmtId="0" fontId="38" fillId="0" borderId="11" xfId="0" applyFont="1" applyBorder="1" applyAlignment="1">
      <alignment/>
    </xf>
    <xf numFmtId="0" fontId="12" fillId="32" borderId="11" xfId="0" applyFont="1" applyFill="1" applyBorder="1" applyAlignment="1">
      <alignment vertical="center" wrapText="1"/>
    </xf>
    <xf numFmtId="0" fontId="12" fillId="32" borderId="11" xfId="0" applyFont="1" applyFill="1" applyBorder="1" applyAlignment="1">
      <alignment horizontal="center" wrapText="1"/>
    </xf>
    <xf numFmtId="0" fontId="12" fillId="32" borderId="11" xfId="0" applyFont="1" applyFill="1" applyBorder="1" applyAlignment="1">
      <alignment wrapText="1"/>
    </xf>
    <xf numFmtId="0" fontId="12" fillId="0" borderId="48" xfId="0" applyFont="1" applyFill="1" applyBorder="1" applyAlignment="1">
      <alignment vertical="top" wrapText="1"/>
    </xf>
    <xf numFmtId="0" fontId="12" fillId="0" borderId="11" xfId="0" applyFont="1" applyFill="1" applyBorder="1" applyAlignment="1">
      <alignment horizontal="center" vertical="center"/>
    </xf>
    <xf numFmtId="174" fontId="12" fillId="0" borderId="11" xfId="62" applyNumberFormat="1" applyFont="1" applyFill="1" applyBorder="1" applyAlignment="1">
      <alignment horizontal="center" vertical="center"/>
    </xf>
    <xf numFmtId="174" fontId="12" fillId="0" borderId="42" xfId="0" applyNumberFormat="1" applyFont="1" applyBorder="1" applyAlignment="1">
      <alignment horizontal="center" vertical="center"/>
    </xf>
    <xf numFmtId="2" fontId="12" fillId="32" borderId="11" xfId="0" applyNumberFormat="1" applyFont="1" applyFill="1" applyBorder="1" applyAlignment="1">
      <alignment horizontal="center"/>
    </xf>
    <xf numFmtId="0" fontId="38" fillId="32" borderId="11" xfId="0" applyFont="1" applyFill="1" applyBorder="1" applyAlignment="1">
      <alignment vertical="center" wrapText="1"/>
    </xf>
    <xf numFmtId="0" fontId="38" fillId="0" borderId="11" xfId="0" applyFont="1" applyBorder="1" applyAlignment="1">
      <alignment vertical="center" wrapText="1"/>
    </xf>
    <xf numFmtId="2" fontId="12" fillId="32" borderId="11" xfId="0" applyNumberFormat="1" applyFont="1" applyFill="1" applyBorder="1" applyAlignment="1">
      <alignment horizontal="center" vertical="center"/>
    </xf>
    <xf numFmtId="2" fontId="2" fillId="32" borderId="11" xfId="0" applyNumberFormat="1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2" fillId="0" borderId="44" xfId="0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center" vertical="center" wrapText="1"/>
    </xf>
    <xf numFmtId="2" fontId="38" fillId="0" borderId="27" xfId="0" applyNumberFormat="1" applyFont="1" applyBorder="1" applyAlignment="1">
      <alignment horizontal="center" vertical="center"/>
    </xf>
    <xf numFmtId="2" fontId="38" fillId="0" borderId="45" xfId="0" applyNumberFormat="1" applyFont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 wrapText="1"/>
    </xf>
    <xf numFmtId="0" fontId="8" fillId="32" borderId="46" xfId="0" applyFont="1" applyFill="1" applyBorder="1" applyAlignment="1">
      <alignment horizontal="left"/>
    </xf>
    <xf numFmtId="2" fontId="38" fillId="32" borderId="11" xfId="0" applyNumberFormat="1" applyFont="1" applyFill="1" applyBorder="1" applyAlignment="1">
      <alignment horizontal="center" vertical="center"/>
    </xf>
    <xf numFmtId="2" fontId="38" fillId="32" borderId="11" xfId="0" applyNumberFormat="1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left"/>
    </xf>
    <xf numFmtId="2" fontId="29" fillId="4" borderId="46" xfId="0" applyNumberFormat="1" applyFont="1" applyFill="1" applyBorder="1" applyAlignment="1">
      <alignment horizontal="left"/>
    </xf>
    <xf numFmtId="2" fontId="29" fillId="4" borderId="0" xfId="0" applyNumberFormat="1" applyFont="1" applyFill="1" applyBorder="1" applyAlignment="1">
      <alignment horizontal="left"/>
    </xf>
    <xf numFmtId="2" fontId="29" fillId="4" borderId="50" xfId="0" applyNumberFormat="1" applyFont="1" applyFill="1" applyBorder="1" applyAlignment="1">
      <alignment horizontal="left"/>
    </xf>
    <xf numFmtId="2" fontId="12" fillId="0" borderId="0" xfId="0" applyNumberFormat="1" applyFont="1" applyFill="1" applyBorder="1" applyAlignment="1">
      <alignment horizontal="center" vertical="center" wrapText="1"/>
    </xf>
    <xf numFmtId="2" fontId="33" fillId="32" borderId="11" xfId="0" applyNumberFormat="1" applyFont="1" applyFill="1" applyBorder="1" applyAlignment="1">
      <alignment horizontal="center" vertical="center"/>
    </xf>
    <xf numFmtId="2" fontId="32" fillId="32" borderId="11" xfId="0" applyNumberFormat="1" applyFont="1" applyFill="1" applyBorder="1" applyAlignment="1">
      <alignment horizontal="center" vertical="center"/>
    </xf>
    <xf numFmtId="4" fontId="33" fillId="32" borderId="1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32" fillId="0" borderId="0" xfId="0" applyFont="1" applyAlignment="1">
      <alignment/>
    </xf>
    <xf numFmtId="0" fontId="8" fillId="4" borderId="11" xfId="0" applyFont="1" applyFill="1" applyBorder="1" applyAlignment="1">
      <alignment horizontal="left"/>
    </xf>
    <xf numFmtId="0" fontId="12" fillId="0" borderId="11" xfId="0" applyFont="1" applyBorder="1" applyAlignment="1">
      <alignment horizontal="left" vertical="center" wrapText="1"/>
    </xf>
    <xf numFmtId="2" fontId="12" fillId="32" borderId="11" xfId="0" applyNumberFormat="1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left" vertical="center" wrapText="1"/>
    </xf>
    <xf numFmtId="0" fontId="1" fillId="32" borderId="11" xfId="0" applyFont="1" applyFill="1" applyBorder="1" applyAlignment="1">
      <alignment vertical="center" wrapText="1"/>
    </xf>
    <xf numFmtId="0" fontId="38" fillId="32" borderId="11" xfId="0" applyFont="1" applyFill="1" applyBorder="1" applyAlignment="1">
      <alignment horizontal="center" vertical="center"/>
    </xf>
    <xf numFmtId="4" fontId="38" fillId="32" borderId="11" xfId="0" applyNumberFormat="1" applyFont="1" applyFill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174" fontId="12" fillId="0" borderId="11" xfId="0" applyNumberFormat="1" applyFont="1" applyFill="1" applyBorder="1" applyAlignment="1">
      <alignment horizontal="right" vertical="center"/>
    </xf>
    <xf numFmtId="174" fontId="12" fillId="0" borderId="51" xfId="0" applyNumberFormat="1" applyFont="1" applyFill="1" applyBorder="1" applyAlignment="1">
      <alignment horizontal="right" vertical="center"/>
    </xf>
    <xf numFmtId="0" fontId="38" fillId="0" borderId="14" xfId="0" applyFont="1" applyBorder="1" applyAlignment="1">
      <alignment vertical="center" wrapText="1"/>
    </xf>
    <xf numFmtId="0" fontId="38" fillId="32" borderId="11" xfId="0" applyFont="1" applyFill="1" applyBorder="1" applyAlignment="1">
      <alignment horizontal="left" wrapText="1"/>
    </xf>
    <xf numFmtId="0" fontId="8" fillId="33" borderId="11" xfId="0" applyFont="1" applyFill="1" applyBorder="1" applyAlignment="1">
      <alignment/>
    </xf>
    <xf numFmtId="0" fontId="8" fillId="4" borderId="11" xfId="0" applyFont="1" applyFill="1" applyBorder="1" applyAlignment="1">
      <alignment/>
    </xf>
    <xf numFmtId="174" fontId="12" fillId="0" borderId="11" xfId="0" applyNumberFormat="1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left" vertical="center" wrapText="1"/>
    </xf>
    <xf numFmtId="0" fontId="39" fillId="4" borderId="11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39" fillId="4" borderId="11" xfId="0" applyFont="1" applyFill="1" applyBorder="1" applyAlignment="1">
      <alignment horizontal="center" vertical="center"/>
    </xf>
    <xf numFmtId="172" fontId="12" fillId="0" borderId="11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2" fontId="38" fillId="32" borderId="11" xfId="0" applyNumberFormat="1" applyFont="1" applyFill="1" applyBorder="1" applyAlignment="1">
      <alignment horizontal="left" vertical="center" wrapText="1"/>
    </xf>
    <xf numFmtId="2" fontId="38" fillId="32" borderId="11" xfId="0" applyNumberFormat="1" applyFont="1" applyFill="1" applyBorder="1" applyAlignment="1">
      <alignment horizontal="center"/>
    </xf>
    <xf numFmtId="2" fontId="12" fillId="0" borderId="11" xfId="0" applyNumberFormat="1" applyFont="1" applyFill="1" applyBorder="1" applyAlignment="1">
      <alignment vertical="center" wrapText="1"/>
    </xf>
    <xf numFmtId="2" fontId="12" fillId="0" borderId="11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vertical="center" wrapText="1"/>
    </xf>
    <xf numFmtId="2" fontId="12" fillId="0" borderId="10" xfId="0" applyNumberFormat="1" applyFont="1" applyFill="1" applyBorder="1" applyAlignment="1">
      <alignment horizontal="center" vertical="center"/>
    </xf>
    <xf numFmtId="2" fontId="12" fillId="0" borderId="12" xfId="0" applyNumberFormat="1" applyFont="1" applyBorder="1" applyAlignment="1">
      <alignment/>
    </xf>
    <xf numFmtId="2" fontId="12" fillId="0" borderId="12" xfId="0" applyNumberFormat="1" applyFont="1" applyFill="1" applyBorder="1" applyAlignment="1">
      <alignment horizontal="center" vertical="center"/>
    </xf>
    <xf numFmtId="2" fontId="38" fillId="0" borderId="11" xfId="0" applyNumberFormat="1" applyFont="1" applyBorder="1" applyAlignment="1">
      <alignment horizontal="right" vertical="center"/>
    </xf>
    <xf numFmtId="2" fontId="38" fillId="0" borderId="11" xfId="0" applyNumberFormat="1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38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38" fillId="0" borderId="11" xfId="0" applyFont="1" applyFill="1" applyBorder="1" applyAlignment="1">
      <alignment horizontal="left" vertical="justify" wrapText="1"/>
    </xf>
    <xf numFmtId="0" fontId="38" fillId="0" borderId="11" xfId="0" applyFont="1" applyFill="1" applyBorder="1" applyAlignment="1">
      <alignment wrapText="1"/>
    </xf>
    <xf numFmtId="0" fontId="38" fillId="0" borderId="11" xfId="0" applyFont="1" applyFill="1" applyBorder="1" applyAlignment="1">
      <alignment vertical="center" wrapText="1"/>
    </xf>
    <xf numFmtId="0" fontId="12" fillId="32" borderId="12" xfId="0" applyFont="1" applyFill="1" applyBorder="1" applyAlignment="1">
      <alignment horizontal="center" vertical="center"/>
    </xf>
    <xf numFmtId="173" fontId="12" fillId="0" borderId="12" xfId="54" applyNumberFormat="1" applyFont="1" applyFill="1" applyBorder="1" applyAlignment="1">
      <alignment horizontal="center" vertical="center" wrapText="1"/>
      <protection/>
    </xf>
    <xf numFmtId="173" fontId="12" fillId="0" borderId="12" xfId="0" applyNumberFormat="1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/>
    </xf>
    <xf numFmtId="173" fontId="14" fillId="34" borderId="11" xfId="54" applyNumberFormat="1" applyFont="1" applyFill="1" applyBorder="1" applyAlignment="1">
      <alignment horizontal="center" vertical="center" wrapText="1"/>
      <protection/>
    </xf>
    <xf numFmtId="173" fontId="12" fillId="0" borderId="11" xfId="54" applyNumberFormat="1" applyFont="1" applyFill="1" applyBorder="1" applyAlignment="1">
      <alignment horizontal="center" vertical="center" wrapText="1"/>
      <protection/>
    </xf>
    <xf numFmtId="173" fontId="12" fillId="0" borderId="11" xfId="0" applyNumberFormat="1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center" vertical="center"/>
    </xf>
    <xf numFmtId="0" fontId="12" fillId="34" borderId="43" xfId="0" applyFont="1" applyFill="1" applyBorder="1" applyAlignment="1">
      <alignment horizontal="center" vertical="center"/>
    </xf>
    <xf numFmtId="0" fontId="12" fillId="0" borderId="11" xfId="54" applyFont="1" applyFill="1" applyBorder="1" applyAlignment="1">
      <alignment horizontal="left" vertical="center"/>
      <protection/>
    </xf>
    <xf numFmtId="0" fontId="42" fillId="34" borderId="11" xfId="54" applyFont="1" applyFill="1" applyBorder="1" applyAlignment="1">
      <alignment horizontal="left" vertical="center"/>
      <protection/>
    </xf>
    <xf numFmtId="0" fontId="42" fillId="35" borderId="11" xfId="54" applyFont="1" applyFill="1" applyBorder="1" applyAlignment="1">
      <alignment horizontal="left" vertical="center"/>
      <protection/>
    </xf>
    <xf numFmtId="0" fontId="42" fillId="34" borderId="43" xfId="54" applyFont="1" applyFill="1" applyBorder="1" applyAlignment="1">
      <alignment horizontal="left" vertical="center"/>
      <protection/>
    </xf>
    <xf numFmtId="173" fontId="12" fillId="34" borderId="11" xfId="54" applyNumberFormat="1" applyFont="1" applyFill="1" applyBorder="1" applyAlignment="1">
      <alignment horizontal="center" vertical="center" wrapText="1"/>
      <protection/>
    </xf>
    <xf numFmtId="173" fontId="12" fillId="34" borderId="11" xfId="0" applyNumberFormat="1" applyFont="1" applyFill="1" applyBorder="1" applyAlignment="1">
      <alignment horizontal="center" vertical="center" wrapText="1"/>
    </xf>
    <xf numFmtId="173" fontId="12" fillId="35" borderId="11" xfId="54" applyNumberFormat="1" applyFont="1" applyFill="1" applyBorder="1" applyAlignment="1">
      <alignment horizontal="center" vertical="center" wrapText="1"/>
      <protection/>
    </xf>
    <xf numFmtId="173" fontId="12" fillId="34" borderId="43" xfId="54" applyNumberFormat="1" applyFont="1" applyFill="1" applyBorder="1" applyAlignment="1">
      <alignment horizontal="center" vertical="center" wrapText="1"/>
      <protection/>
    </xf>
    <xf numFmtId="0" fontId="12" fillId="0" borderId="12" xfId="54" applyFont="1" applyFill="1" applyBorder="1" applyAlignment="1">
      <alignment horizontal="left" vertical="center"/>
      <protection/>
    </xf>
    <xf numFmtId="173" fontId="12" fillId="34" borderId="12" xfId="54" applyNumberFormat="1" applyFont="1" applyFill="1" applyBorder="1" applyAlignment="1">
      <alignment horizontal="center" vertical="center" wrapText="1"/>
      <protection/>
    </xf>
    <xf numFmtId="173" fontId="12" fillId="34" borderId="12" xfId="0" applyNumberFormat="1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/>
    </xf>
    <xf numFmtId="2" fontId="38" fillId="32" borderId="40" xfId="0" applyNumberFormat="1" applyFont="1" applyFill="1" applyBorder="1" applyAlignment="1">
      <alignment horizontal="center" vertical="center"/>
    </xf>
    <xf numFmtId="0" fontId="38" fillId="0" borderId="40" xfId="0" applyFont="1" applyBorder="1" applyAlignment="1">
      <alignment vertical="center" wrapText="1"/>
    </xf>
    <xf numFmtId="0" fontId="14" fillId="34" borderId="11" xfId="54" applyFont="1" applyFill="1" applyBorder="1" applyAlignment="1">
      <alignment horizontal="left" vertical="center"/>
      <protection/>
    </xf>
    <xf numFmtId="174" fontId="12" fillId="34" borderId="43" xfId="0" applyNumberFormat="1" applyFont="1" applyFill="1" applyBorder="1" applyAlignment="1">
      <alignment vertical="center"/>
    </xf>
    <xf numFmtId="0" fontId="38" fillId="0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horizontal="center"/>
    </xf>
    <xf numFmtId="2" fontId="38" fillId="0" borderId="10" xfId="0" applyNumberFormat="1" applyFont="1" applyBorder="1" applyAlignment="1">
      <alignment horizontal="center" vertical="center"/>
    </xf>
    <xf numFmtId="0" fontId="12" fillId="32" borderId="12" xfId="0" applyFont="1" applyFill="1" applyBorder="1" applyAlignment="1">
      <alignment vertical="center" wrapText="1"/>
    </xf>
    <xf numFmtId="0" fontId="12" fillId="32" borderId="12" xfId="0" applyFont="1" applyFill="1" applyBorder="1" applyAlignment="1">
      <alignment horizontal="center" vertical="center" wrapText="1"/>
    </xf>
    <xf numFmtId="2" fontId="12" fillId="32" borderId="12" xfId="0" applyNumberFormat="1" applyFont="1" applyFill="1" applyBorder="1" applyAlignment="1">
      <alignment horizontal="center" vertical="top" wrapText="1"/>
    </xf>
    <xf numFmtId="2" fontId="12" fillId="32" borderId="11" xfId="0" applyNumberFormat="1" applyFont="1" applyFill="1" applyBorder="1" applyAlignment="1">
      <alignment horizontal="center" vertical="top" wrapText="1"/>
    </xf>
    <xf numFmtId="0" fontId="12" fillId="32" borderId="11" xfId="0" applyFont="1" applyFill="1" applyBorder="1" applyAlignment="1">
      <alignment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2" fillId="4" borderId="16" xfId="54" applyFont="1" applyFill="1" applyBorder="1" applyAlignment="1">
      <alignment horizontal="center" vertical="center"/>
      <protection/>
    </xf>
    <xf numFmtId="0" fontId="2" fillId="4" borderId="19" xfId="54" applyFont="1" applyFill="1" applyBorder="1" applyAlignment="1">
      <alignment vertical="center" wrapText="1"/>
      <protection/>
    </xf>
    <xf numFmtId="0" fontId="2" fillId="4" borderId="19" xfId="54" applyFont="1" applyFill="1" applyBorder="1" applyAlignment="1">
      <alignment horizontal="center" vertical="center"/>
      <protection/>
    </xf>
    <xf numFmtId="0" fontId="2" fillId="4" borderId="20" xfId="54" applyFont="1" applyFill="1" applyBorder="1" applyAlignment="1">
      <alignment horizontal="center" vertical="center"/>
      <protection/>
    </xf>
    <xf numFmtId="0" fontId="2" fillId="4" borderId="52" xfId="0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/>
    </xf>
    <xf numFmtId="0" fontId="1" fillId="33" borderId="29" xfId="0" applyFont="1" applyFill="1" applyBorder="1" applyAlignment="1">
      <alignment horizontal="center"/>
    </xf>
    <xf numFmtId="0" fontId="12" fillId="32" borderId="31" xfId="0" applyFont="1" applyFill="1" applyBorder="1" applyAlignment="1">
      <alignment vertical="center" wrapText="1"/>
    </xf>
    <xf numFmtId="0" fontId="12" fillId="32" borderId="40" xfId="0" applyFont="1" applyFill="1" applyBorder="1" applyAlignment="1">
      <alignment horizontal="center" vertical="center" wrapText="1"/>
    </xf>
    <xf numFmtId="2" fontId="12" fillId="32" borderId="40" xfId="0" applyNumberFormat="1" applyFont="1" applyFill="1" applyBorder="1" applyAlignment="1">
      <alignment horizontal="center" vertical="top" wrapText="1"/>
    </xf>
    <xf numFmtId="2" fontId="12" fillId="32" borderId="41" xfId="0" applyNumberFormat="1" applyFont="1" applyFill="1" applyBorder="1" applyAlignment="1">
      <alignment horizontal="center" vertical="top" wrapText="1"/>
    </xf>
    <xf numFmtId="0" fontId="12" fillId="32" borderId="48" xfId="0" applyFont="1" applyFill="1" applyBorder="1" applyAlignment="1">
      <alignment vertical="center" wrapText="1"/>
    </xf>
    <xf numFmtId="2" fontId="12" fillId="32" borderId="42" xfId="0" applyNumberFormat="1" applyFont="1" applyFill="1" applyBorder="1" applyAlignment="1">
      <alignment horizontal="center" vertical="top" wrapText="1"/>
    </xf>
    <xf numFmtId="0" fontId="12" fillId="32" borderId="34" xfId="0" applyFont="1" applyFill="1" applyBorder="1" applyAlignment="1">
      <alignment vertical="center" wrapText="1"/>
    </xf>
    <xf numFmtId="0" fontId="12" fillId="32" borderId="43" xfId="0" applyFont="1" applyFill="1" applyBorder="1" applyAlignment="1">
      <alignment horizontal="center" vertical="center" wrapText="1"/>
    </xf>
    <xf numFmtId="2" fontId="12" fillId="32" borderId="43" xfId="0" applyNumberFormat="1" applyFont="1" applyFill="1" applyBorder="1" applyAlignment="1">
      <alignment horizontal="center" vertical="center" wrapText="1"/>
    </xf>
    <xf numFmtId="2" fontId="12" fillId="32" borderId="36" xfId="0" applyNumberFormat="1" applyFont="1" applyFill="1" applyBorder="1" applyAlignment="1">
      <alignment horizontal="center" vertical="center" wrapText="1"/>
    </xf>
    <xf numFmtId="0" fontId="12" fillId="32" borderId="54" xfId="0" applyFont="1" applyFill="1" applyBorder="1" applyAlignment="1">
      <alignment vertical="center" wrapText="1"/>
    </xf>
    <xf numFmtId="0" fontId="12" fillId="32" borderId="10" xfId="0" applyFont="1" applyFill="1" applyBorder="1" applyAlignment="1">
      <alignment horizontal="center" vertical="center" wrapText="1"/>
    </xf>
    <xf numFmtId="2" fontId="12" fillId="32" borderId="10" xfId="0" applyNumberFormat="1" applyFont="1" applyFill="1" applyBorder="1" applyAlignment="1">
      <alignment horizontal="center" vertical="top" wrapText="1"/>
    </xf>
    <xf numFmtId="2" fontId="12" fillId="32" borderId="55" xfId="0" applyNumberFormat="1" applyFont="1" applyFill="1" applyBorder="1" applyAlignment="1">
      <alignment horizontal="center" vertical="top" wrapText="1"/>
    </xf>
    <xf numFmtId="0" fontId="12" fillId="32" borderId="56" xfId="0" applyFont="1" applyFill="1" applyBorder="1" applyAlignment="1">
      <alignment vertical="center" wrapText="1"/>
    </xf>
    <xf numFmtId="2" fontId="12" fillId="32" borderId="33" xfId="0" applyNumberFormat="1" applyFont="1" applyFill="1" applyBorder="1" applyAlignment="1">
      <alignment horizontal="center" vertical="top" wrapText="1"/>
    </xf>
    <xf numFmtId="2" fontId="12" fillId="32" borderId="43" xfId="0" applyNumberFormat="1" applyFont="1" applyFill="1" applyBorder="1" applyAlignment="1">
      <alignment horizontal="center" vertical="top" wrapText="1"/>
    </xf>
    <xf numFmtId="2" fontId="12" fillId="32" borderId="36" xfId="0" applyNumberFormat="1" applyFont="1" applyFill="1" applyBorder="1" applyAlignment="1">
      <alignment horizontal="center" vertical="top" wrapText="1"/>
    </xf>
    <xf numFmtId="2" fontId="38" fillId="0" borderId="13" xfId="0" applyNumberFormat="1" applyFont="1" applyBorder="1" applyAlignment="1">
      <alignment horizontal="center" vertical="center"/>
    </xf>
    <xf numFmtId="0" fontId="12" fillId="32" borderId="29" xfId="0" applyFont="1" applyFill="1" applyBorder="1" applyAlignment="1">
      <alignment vertical="center" wrapText="1"/>
    </xf>
    <xf numFmtId="174" fontId="12" fillId="34" borderId="43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38" fillId="0" borderId="14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17" fillId="0" borderId="0" xfId="42" applyFont="1" applyBorder="1" applyAlignment="1">
      <alignment/>
    </xf>
    <xf numFmtId="0" fontId="17" fillId="0" borderId="0" xfId="42" applyFont="1" applyAlignment="1">
      <alignment/>
    </xf>
    <xf numFmtId="0" fontId="32" fillId="32" borderId="11" xfId="0" applyFont="1" applyFill="1" applyBorder="1" applyAlignment="1">
      <alignment vertical="center"/>
    </xf>
    <xf numFmtId="0" fontId="36" fillId="32" borderId="11" xfId="0" applyFont="1" applyFill="1" applyBorder="1" applyAlignment="1">
      <alignment horizontal="center" vertical="center"/>
    </xf>
    <xf numFmtId="0" fontId="32" fillId="0" borderId="10" xfId="0" applyFont="1" applyBorder="1" applyAlignment="1">
      <alignment vertical="center"/>
    </xf>
    <xf numFmtId="0" fontId="32" fillId="0" borderId="10" xfId="0" applyFont="1" applyBorder="1" applyAlignment="1">
      <alignment/>
    </xf>
    <xf numFmtId="0" fontId="32" fillId="0" borderId="10" xfId="0" applyFont="1" applyBorder="1" applyAlignment="1">
      <alignment horizontal="center"/>
    </xf>
    <xf numFmtId="0" fontId="32" fillId="0" borderId="11" xfId="0" applyFont="1" applyBorder="1" applyAlignment="1">
      <alignment vertical="center"/>
    </xf>
    <xf numFmtId="0" fontId="38" fillId="0" borderId="11" xfId="0" applyFont="1" applyBorder="1" applyAlignment="1">
      <alignment/>
    </xf>
    <xf numFmtId="0" fontId="38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2" fontId="32" fillId="0" borderId="11" xfId="0" applyNumberFormat="1" applyFont="1" applyBorder="1" applyAlignment="1">
      <alignment horizontal="center" vertical="center"/>
    </xf>
    <xf numFmtId="2" fontId="32" fillId="0" borderId="13" xfId="0" applyNumberFormat="1" applyFont="1" applyBorder="1" applyAlignment="1">
      <alignment horizontal="center" vertical="center"/>
    </xf>
    <xf numFmtId="0" fontId="38" fillId="32" borderId="11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2" fontId="38" fillId="0" borderId="12" xfId="0" applyNumberFormat="1" applyFont="1" applyBorder="1" applyAlignment="1">
      <alignment horizontal="center" vertical="center"/>
    </xf>
    <xf numFmtId="2" fontId="12" fillId="35" borderId="11" xfId="0" applyNumberFormat="1" applyFont="1" applyFill="1" applyBorder="1" applyAlignment="1">
      <alignment horizontal="center"/>
    </xf>
    <xf numFmtId="2" fontId="38" fillId="35" borderId="11" xfId="0" applyNumberFormat="1" applyFont="1" applyFill="1" applyBorder="1" applyAlignment="1">
      <alignment horizontal="center" vertical="center"/>
    </xf>
    <xf numFmtId="2" fontId="38" fillId="35" borderId="44" xfId="0" applyNumberFormat="1" applyFont="1" applyFill="1" applyBorder="1" applyAlignment="1">
      <alignment horizontal="center" vertical="center"/>
    </xf>
    <xf numFmtId="0" fontId="0" fillId="35" borderId="45" xfId="0" applyFill="1" applyBorder="1" applyAlignment="1">
      <alignment horizontal="center" vertical="center"/>
    </xf>
    <xf numFmtId="0" fontId="4" fillId="35" borderId="11" xfId="0" applyFont="1" applyFill="1" applyBorder="1" applyAlignment="1">
      <alignment horizontal="left"/>
    </xf>
    <xf numFmtId="0" fontId="29" fillId="35" borderId="11" xfId="0" applyFont="1" applyFill="1" applyBorder="1" applyAlignment="1">
      <alignment horizontal="left"/>
    </xf>
    <xf numFmtId="0" fontId="29" fillId="35" borderId="44" xfId="0" applyFont="1" applyFill="1" applyBorder="1" applyAlignment="1">
      <alignment horizontal="left"/>
    </xf>
    <xf numFmtId="0" fontId="29" fillId="35" borderId="45" xfId="0" applyFont="1" applyFill="1" applyBorder="1" applyAlignment="1">
      <alignment horizontal="left"/>
    </xf>
    <xf numFmtId="0" fontId="14" fillId="35" borderId="11" xfId="0" applyFont="1" applyFill="1" applyBorder="1" applyAlignment="1">
      <alignment vertical="center" wrapText="1"/>
    </xf>
    <xf numFmtId="0" fontId="36" fillId="32" borderId="11" xfId="0" applyFont="1" applyFill="1" applyBorder="1" applyAlignment="1">
      <alignment vertical="center" wrapText="1"/>
    </xf>
    <xf numFmtId="0" fontId="9" fillId="35" borderId="11" xfId="0" applyFont="1" applyFill="1" applyBorder="1" applyAlignment="1">
      <alignment vertical="center" wrapText="1"/>
    </xf>
    <xf numFmtId="2" fontId="36" fillId="35" borderId="11" xfId="0" applyNumberFormat="1" applyFont="1" applyFill="1" applyBorder="1" applyAlignment="1">
      <alignment horizontal="center"/>
    </xf>
    <xf numFmtId="2" fontId="32" fillId="35" borderId="11" xfId="0" applyNumberFormat="1" applyFont="1" applyFill="1" applyBorder="1" applyAlignment="1">
      <alignment horizontal="center" vertical="center"/>
    </xf>
    <xf numFmtId="2" fontId="32" fillId="35" borderId="44" xfId="0" applyNumberFormat="1" applyFont="1" applyFill="1" applyBorder="1" applyAlignment="1">
      <alignment horizontal="center" vertical="center"/>
    </xf>
    <xf numFmtId="0" fontId="32" fillId="35" borderId="45" xfId="0" applyFont="1" applyFill="1" applyBorder="1" applyAlignment="1">
      <alignment horizontal="center" vertical="center"/>
    </xf>
    <xf numFmtId="0" fontId="32" fillId="32" borderId="11" xfId="0" applyFont="1" applyFill="1" applyBorder="1" applyAlignment="1">
      <alignment vertical="center" wrapText="1"/>
    </xf>
    <xf numFmtId="0" fontId="44" fillId="32" borderId="11" xfId="0" applyFont="1" applyFill="1" applyBorder="1" applyAlignment="1">
      <alignment vertical="center" wrapText="1"/>
    </xf>
    <xf numFmtId="2" fontId="12" fillId="0" borderId="12" xfId="54" applyNumberFormat="1" applyFont="1" applyFill="1" applyBorder="1" applyAlignment="1">
      <alignment horizontal="center" vertical="top" wrapText="1"/>
      <protection/>
    </xf>
    <xf numFmtId="0" fontId="38" fillId="0" borderId="11" xfId="0" applyFont="1" applyFill="1" applyBorder="1" applyAlignment="1">
      <alignment wrapText="1"/>
    </xf>
    <xf numFmtId="0" fontId="32" fillId="0" borderId="11" xfId="0" applyFont="1" applyBorder="1" applyAlignment="1">
      <alignment horizontal="center"/>
    </xf>
    <xf numFmtId="2" fontId="29" fillId="4" borderId="57" xfId="0" applyNumberFormat="1" applyFont="1" applyFill="1" applyBorder="1" applyAlignment="1">
      <alignment horizontal="left"/>
    </xf>
    <xf numFmtId="0" fontId="0" fillId="0" borderId="27" xfId="0" applyBorder="1" applyAlignment="1">
      <alignment/>
    </xf>
    <xf numFmtId="0" fontId="0" fillId="0" borderId="45" xfId="0" applyBorder="1" applyAlignment="1">
      <alignment/>
    </xf>
    <xf numFmtId="0" fontId="17" fillId="0" borderId="0" xfId="42" applyFont="1" applyAlignment="1">
      <alignment horizontal="right"/>
    </xf>
    <xf numFmtId="2" fontId="29" fillId="4" borderId="21" xfId="0" applyNumberFormat="1" applyFont="1" applyFill="1" applyBorder="1" applyAlignment="1">
      <alignment horizontal="left"/>
    </xf>
    <xf numFmtId="2" fontId="29" fillId="4" borderId="58" xfId="0" applyNumberFormat="1" applyFont="1" applyFill="1" applyBorder="1" applyAlignment="1">
      <alignment horizontal="left"/>
    </xf>
    <xf numFmtId="2" fontId="29" fillId="4" borderId="30" xfId="0" applyNumberFormat="1" applyFont="1" applyFill="1" applyBorder="1" applyAlignment="1">
      <alignment horizontal="left"/>
    </xf>
    <xf numFmtId="2" fontId="29" fillId="4" borderId="59" xfId="0" applyNumberFormat="1" applyFont="1" applyFill="1" applyBorder="1" applyAlignment="1">
      <alignment horizontal="left"/>
    </xf>
    <xf numFmtId="2" fontId="29" fillId="4" borderId="60" xfId="0" applyNumberFormat="1" applyFont="1" applyFill="1" applyBorder="1" applyAlignment="1">
      <alignment horizontal="left"/>
    </xf>
    <xf numFmtId="2" fontId="29" fillId="4" borderId="0" xfId="0" applyNumberFormat="1" applyFont="1" applyFill="1" applyBorder="1" applyAlignment="1">
      <alignment horizontal="left"/>
    </xf>
    <xf numFmtId="2" fontId="29" fillId="4" borderId="50" xfId="0" applyNumberFormat="1" applyFont="1" applyFill="1" applyBorder="1" applyAlignment="1">
      <alignment horizontal="left"/>
    </xf>
    <xf numFmtId="0" fontId="24" fillId="32" borderId="61" xfId="53" applyFont="1" applyFill="1" applyBorder="1" applyAlignment="1">
      <alignment horizontal="center" vertical="center" wrapText="1"/>
      <protection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24" fillId="32" borderId="55" xfId="53" applyFont="1" applyFill="1" applyBorder="1" applyAlignment="1">
      <alignment horizontal="center" vertical="center" wrapText="1"/>
      <protection/>
    </xf>
    <xf numFmtId="0" fontId="26" fillId="0" borderId="6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2" fontId="24" fillId="32" borderId="22" xfId="53" applyNumberFormat="1" applyFont="1" applyFill="1" applyBorder="1" applyAlignment="1">
      <alignment horizontal="center" vertical="center" wrapText="1"/>
      <protection/>
    </xf>
    <xf numFmtId="2" fontId="26" fillId="0" borderId="37" xfId="0" applyNumberFormat="1" applyFont="1" applyBorder="1" applyAlignment="1">
      <alignment horizontal="center" vertical="center" wrapText="1"/>
    </xf>
    <xf numFmtId="2" fontId="26" fillId="0" borderId="64" xfId="0" applyNumberFormat="1" applyFont="1" applyBorder="1" applyAlignment="1">
      <alignment horizontal="center" vertical="center" wrapText="1"/>
    </xf>
    <xf numFmtId="0" fontId="24" fillId="32" borderId="62" xfId="53" applyFont="1" applyFill="1" applyBorder="1" applyAlignment="1">
      <alignment horizontal="center" vertical="center" wrapText="1"/>
      <protection/>
    </xf>
    <xf numFmtId="0" fontId="24" fillId="32" borderId="60" xfId="53" applyFont="1" applyFill="1" applyBorder="1" applyAlignment="1">
      <alignment horizontal="center" vertical="center"/>
      <protection/>
    </xf>
    <xf numFmtId="0" fontId="24" fillId="32" borderId="46" xfId="53" applyFont="1" applyFill="1" applyBorder="1" applyAlignment="1">
      <alignment horizontal="center" vertical="center"/>
      <protection/>
    </xf>
    <xf numFmtId="0" fontId="26" fillId="0" borderId="46" xfId="0" applyFont="1" applyBorder="1" applyAlignment="1">
      <alignment horizontal="center" vertical="center"/>
    </xf>
    <xf numFmtId="0" fontId="26" fillId="0" borderId="65" xfId="0" applyFont="1" applyBorder="1" applyAlignment="1">
      <alignment horizontal="center" vertical="center"/>
    </xf>
    <xf numFmtId="0" fontId="24" fillId="32" borderId="22" xfId="53" applyFont="1" applyFill="1" applyBorder="1" applyAlignment="1">
      <alignment horizontal="center" vertical="center"/>
      <protection/>
    </xf>
    <xf numFmtId="0" fontId="24" fillId="32" borderId="37" xfId="53" applyFont="1" applyFill="1" applyBorder="1" applyAlignment="1">
      <alignment horizontal="center" vertical="center"/>
      <protection/>
    </xf>
    <xf numFmtId="0" fontId="26" fillId="0" borderId="37" xfId="0" applyFont="1" applyBorder="1" applyAlignment="1">
      <alignment horizontal="center" vertical="center"/>
    </xf>
    <xf numFmtId="0" fontId="26" fillId="0" borderId="64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6" fillId="0" borderId="63" xfId="0" applyFont="1" applyBorder="1" applyAlignment="1">
      <alignment horizontal="center" vertical="center" wrapText="1"/>
    </xf>
    <xf numFmtId="2" fontId="25" fillId="0" borderId="61" xfId="0" applyNumberFormat="1" applyFont="1" applyBorder="1" applyAlignment="1">
      <alignment horizontal="center" vertical="center"/>
    </xf>
    <xf numFmtId="2" fontId="25" fillId="0" borderId="62" xfId="0" applyNumberFormat="1" applyFont="1" applyBorder="1" applyAlignment="1">
      <alignment horizontal="center" vertical="center"/>
    </xf>
    <xf numFmtId="2" fontId="25" fillId="0" borderId="63" xfId="0" applyNumberFormat="1" applyFont="1" applyBorder="1" applyAlignment="1">
      <alignment horizontal="center" vertical="center"/>
    </xf>
    <xf numFmtId="0" fontId="22" fillId="32" borderId="66" xfId="53" applyFont="1" applyFill="1" applyBorder="1" applyAlignment="1">
      <alignment horizontal="left" vertical="center" wrapText="1"/>
      <protection/>
    </xf>
    <xf numFmtId="0" fontId="26" fillId="0" borderId="67" xfId="0" applyFont="1" applyBorder="1" applyAlignment="1">
      <alignment horizontal="left" vertical="center"/>
    </xf>
    <xf numFmtId="0" fontId="26" fillId="0" borderId="68" xfId="0" applyFont="1" applyBorder="1" applyAlignment="1">
      <alignment horizontal="left" vertical="center"/>
    </xf>
    <xf numFmtId="0" fontId="26" fillId="0" borderId="62" xfId="0" applyFont="1" applyBorder="1" applyAlignment="1">
      <alignment horizontal="center" vertical="center"/>
    </xf>
    <xf numFmtId="0" fontId="26" fillId="0" borderId="63" xfId="0" applyFont="1" applyBorder="1" applyAlignment="1">
      <alignment horizontal="center" vertical="center"/>
    </xf>
    <xf numFmtId="0" fontId="26" fillId="0" borderId="67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left" vertical="center" wrapText="1"/>
    </xf>
    <xf numFmtId="0" fontId="26" fillId="0" borderId="66" xfId="0" applyFont="1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22" fillId="32" borderId="67" xfId="53" applyFont="1" applyFill="1" applyBorder="1" applyAlignment="1">
      <alignment horizontal="left" vertical="center"/>
      <protection/>
    </xf>
    <xf numFmtId="0" fontId="24" fillId="32" borderId="67" xfId="53" applyFont="1" applyFill="1" applyBorder="1" applyAlignment="1">
      <alignment horizontal="left" vertical="center"/>
      <protection/>
    </xf>
    <xf numFmtId="0" fontId="24" fillId="32" borderId="63" xfId="53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47" xfId="0" applyBorder="1" applyAlignment="1">
      <alignment/>
    </xf>
    <xf numFmtId="0" fontId="26" fillId="0" borderId="22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/>
    </xf>
    <xf numFmtId="0" fontId="26" fillId="0" borderId="59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50" xfId="0" applyFont="1" applyFill="1" applyBorder="1" applyAlignment="1">
      <alignment horizontal="center" vertical="center"/>
    </xf>
    <xf numFmtId="0" fontId="26" fillId="0" borderId="47" xfId="0" applyFont="1" applyFill="1" applyBorder="1" applyAlignment="1">
      <alignment horizontal="center" vertical="center"/>
    </xf>
    <xf numFmtId="0" fontId="26" fillId="0" borderId="69" xfId="0" applyFont="1" applyFill="1" applyBorder="1" applyAlignment="1">
      <alignment horizontal="center" vertical="center"/>
    </xf>
    <xf numFmtId="2" fontId="25" fillId="0" borderId="41" xfId="0" applyNumberFormat="1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19" fillId="4" borderId="16" xfId="0" applyFont="1" applyFill="1" applyBorder="1" applyAlignment="1">
      <alignment horizontal="left"/>
    </xf>
    <xf numFmtId="0" fontId="19" fillId="4" borderId="19" xfId="0" applyFont="1" applyFill="1" applyBorder="1" applyAlignment="1">
      <alignment horizontal="left"/>
    </xf>
    <xf numFmtId="0" fontId="19" fillId="4" borderId="39" xfId="0" applyFont="1" applyFill="1" applyBorder="1" applyAlignment="1">
      <alignment horizontal="left"/>
    </xf>
    <xf numFmtId="0" fontId="19" fillId="4" borderId="61" xfId="0" applyFont="1" applyFill="1" applyBorder="1" applyAlignment="1">
      <alignment horizontal="left"/>
    </xf>
    <xf numFmtId="0" fontId="19" fillId="4" borderId="20" xfId="0" applyFont="1" applyFill="1" applyBorder="1" applyAlignment="1">
      <alignment horizontal="left"/>
    </xf>
    <xf numFmtId="0" fontId="19" fillId="0" borderId="29" xfId="0" applyFont="1" applyBorder="1" applyAlignment="1">
      <alignment/>
    </xf>
    <xf numFmtId="0" fontId="0" fillId="0" borderId="0" xfId="0" applyAlignment="1">
      <alignment horizontal="center" vertical="center" wrapText="1"/>
    </xf>
    <xf numFmtId="0" fontId="28" fillId="0" borderId="0" xfId="42" applyFont="1" applyAlignment="1">
      <alignment horizontal="right"/>
    </xf>
    <xf numFmtId="0" fontId="28" fillId="0" borderId="0" xfId="42" applyFont="1" applyAlignment="1">
      <alignment horizontal="right"/>
    </xf>
    <xf numFmtId="0" fontId="9" fillId="4" borderId="11" xfId="0" applyFont="1" applyFill="1" applyBorder="1" applyAlignment="1">
      <alignment horizontal="left" vertical="center" wrapText="1"/>
    </xf>
    <xf numFmtId="0" fontId="19" fillId="4" borderId="11" xfId="0" applyFont="1" applyFill="1" applyBorder="1" applyAlignment="1">
      <alignment/>
    </xf>
    <xf numFmtId="0" fontId="19" fillId="4" borderId="11" xfId="0" applyFont="1" applyFill="1" applyBorder="1" applyAlignment="1">
      <alignment wrapText="1"/>
    </xf>
    <xf numFmtId="0" fontId="17" fillId="0" borderId="29" xfId="42" applyFont="1" applyBorder="1" applyAlignment="1">
      <alignment vertical="center"/>
    </xf>
    <xf numFmtId="0" fontId="14" fillId="33" borderId="44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/>
    </xf>
    <xf numFmtId="0" fontId="8" fillId="33" borderId="45" xfId="0" applyFont="1" applyFill="1" applyBorder="1" applyAlignment="1">
      <alignment horizontal="center"/>
    </xf>
    <xf numFmtId="0" fontId="28" fillId="0" borderId="29" xfId="42" applyFont="1" applyBorder="1" applyAlignment="1">
      <alignment/>
    </xf>
    <xf numFmtId="0" fontId="4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8" fillId="4" borderId="11" xfId="0" applyFont="1" applyFill="1" applyBorder="1" applyAlignment="1">
      <alignment horizontal="center"/>
    </xf>
    <xf numFmtId="0" fontId="8" fillId="4" borderId="46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8" fillId="4" borderId="50" xfId="0" applyFont="1" applyFill="1" applyBorder="1" applyAlignment="1">
      <alignment horizontal="center"/>
    </xf>
    <xf numFmtId="0" fontId="0" fillId="4" borderId="58" xfId="0" applyFill="1" applyBorder="1" applyAlignment="1">
      <alignment horizontal="center"/>
    </xf>
    <xf numFmtId="0" fontId="0" fillId="4" borderId="52" xfId="0" applyFill="1" applyBorder="1" applyAlignment="1">
      <alignment horizontal="center"/>
    </xf>
    <xf numFmtId="0" fontId="8" fillId="4" borderId="70" xfId="0" applyFont="1" applyFill="1" applyBorder="1" applyAlignment="1">
      <alignment horizontal="center"/>
    </xf>
    <xf numFmtId="0" fontId="8" fillId="4" borderId="29" xfId="0" applyFont="1" applyFill="1" applyBorder="1" applyAlignment="1">
      <alignment horizontal="center"/>
    </xf>
    <xf numFmtId="0" fontId="8" fillId="4" borderId="72" xfId="0" applyFont="1" applyFill="1" applyBorder="1" applyAlignment="1">
      <alignment horizontal="center"/>
    </xf>
    <xf numFmtId="0" fontId="14" fillId="4" borderId="11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/>
    </xf>
    <xf numFmtId="2" fontId="32" fillId="0" borderId="44" xfId="0" applyNumberFormat="1" applyFont="1" applyBorder="1" applyAlignment="1">
      <alignment horizontal="center" vertical="center"/>
    </xf>
    <xf numFmtId="0" fontId="32" fillId="0" borderId="45" xfId="0" applyFont="1" applyBorder="1" applyAlignment="1">
      <alignment horizontal="center" vertical="center"/>
    </xf>
    <xf numFmtId="0" fontId="8" fillId="4" borderId="11" xfId="0" applyFont="1" applyFill="1" applyBorder="1" applyAlignment="1">
      <alignment horizontal="left"/>
    </xf>
    <xf numFmtId="0" fontId="19" fillId="36" borderId="44" xfId="0" applyFont="1" applyFill="1" applyBorder="1" applyAlignment="1">
      <alignment/>
    </xf>
    <xf numFmtId="0" fontId="19" fillId="36" borderId="27" xfId="0" applyFont="1" applyFill="1" applyBorder="1" applyAlignment="1">
      <alignment/>
    </xf>
    <xf numFmtId="4" fontId="36" fillId="32" borderId="11" xfId="0" applyNumberFormat="1" applyFont="1" applyFill="1" applyBorder="1" applyAlignment="1">
      <alignment horizontal="center" vertical="center"/>
    </xf>
    <xf numFmtId="4" fontId="36" fillId="0" borderId="11" xfId="0" applyNumberFormat="1" applyFont="1" applyBorder="1" applyAlignment="1">
      <alignment horizontal="center" vertical="center"/>
    </xf>
    <xf numFmtId="0" fontId="8" fillId="33" borderId="11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left"/>
    </xf>
    <xf numFmtId="0" fontId="17" fillId="0" borderId="0" xfId="42" applyFont="1" applyAlignment="1">
      <alignment horizontal="right"/>
    </xf>
    <xf numFmtId="0" fontId="29" fillId="33" borderId="11" xfId="0" applyFont="1" applyFill="1" applyBorder="1" applyAlignment="1">
      <alignment horizontal="left"/>
    </xf>
    <xf numFmtId="0" fontId="17" fillId="0" borderId="0" xfId="42" applyFont="1" applyBorder="1" applyAlignment="1">
      <alignment/>
    </xf>
    <xf numFmtId="0" fontId="17" fillId="0" borderId="0" xfId="42" applyFont="1" applyAlignment="1">
      <alignment/>
    </xf>
    <xf numFmtId="0" fontId="45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8" fillId="4" borderId="11" xfId="0" applyFont="1" applyFill="1" applyBorder="1" applyAlignment="1">
      <alignment horizontal="left"/>
    </xf>
    <xf numFmtId="0" fontId="2" fillId="32" borderId="11" xfId="0" applyFont="1" applyFill="1" applyBorder="1" applyAlignment="1">
      <alignment horizontal="left" vertical="center" wrapText="1"/>
    </xf>
    <xf numFmtId="2" fontId="1" fillId="32" borderId="11" xfId="0" applyNumberFormat="1" applyFont="1" applyFill="1" applyBorder="1" applyAlignment="1">
      <alignment horizontal="center" vertical="center" wrapText="1"/>
    </xf>
    <xf numFmtId="0" fontId="19" fillId="4" borderId="11" xfId="0" applyFont="1" applyFill="1" applyBorder="1" applyAlignment="1">
      <alignment horizontal="left"/>
    </xf>
    <xf numFmtId="0" fontId="9" fillId="37" borderId="11" xfId="0" applyFont="1" applyFill="1" applyBorder="1" applyAlignment="1">
      <alignment horizontal="center" wrapText="1"/>
    </xf>
    <xf numFmtId="0" fontId="19" fillId="4" borderId="11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2" fontId="8" fillId="4" borderId="65" xfId="0" applyNumberFormat="1" applyFont="1" applyFill="1" applyBorder="1" applyAlignment="1">
      <alignment horizontal="left"/>
    </xf>
    <xf numFmtId="2" fontId="8" fillId="4" borderId="47" xfId="0" applyNumberFormat="1" applyFont="1" applyFill="1" applyBorder="1" applyAlignment="1">
      <alignment horizontal="left"/>
    </xf>
    <xf numFmtId="2" fontId="8" fillId="4" borderId="0" xfId="0" applyNumberFormat="1" applyFont="1" applyFill="1" applyBorder="1" applyAlignment="1">
      <alignment horizontal="left"/>
    </xf>
    <xf numFmtId="2" fontId="8" fillId="4" borderId="50" xfId="0" applyNumberFormat="1" applyFont="1" applyFill="1" applyBorder="1" applyAlignment="1">
      <alignment horizontal="left"/>
    </xf>
    <xf numFmtId="2" fontId="8" fillId="4" borderId="21" xfId="0" applyNumberFormat="1" applyFont="1" applyFill="1" applyBorder="1" applyAlignment="1">
      <alignment horizontal="left"/>
    </xf>
    <xf numFmtId="2" fontId="8" fillId="4" borderId="58" xfId="0" applyNumberFormat="1" applyFont="1" applyFill="1" applyBorder="1" applyAlignment="1">
      <alignment horizontal="left"/>
    </xf>
    <xf numFmtId="0" fontId="12" fillId="32" borderId="16" xfId="0" applyFont="1" applyFill="1" applyBorder="1" applyAlignment="1">
      <alignment vertical="center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46" fillId="0" borderId="47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vertical="center" wrapText="1"/>
    </xf>
    <xf numFmtId="0" fontId="0" fillId="0" borderId="11" xfId="0" applyBorder="1" applyAlignment="1">
      <alignment wrapText="1"/>
    </xf>
    <xf numFmtId="2" fontId="38" fillId="0" borderId="44" xfId="0" applyNumberFormat="1" applyFont="1" applyBorder="1" applyAlignment="1">
      <alignment horizontal="center" vertical="center"/>
    </xf>
    <xf numFmtId="2" fontId="38" fillId="0" borderId="45" xfId="0" applyNumberFormat="1" applyFont="1" applyBorder="1" applyAlignment="1">
      <alignment horizontal="center" vertical="center"/>
    </xf>
    <xf numFmtId="0" fontId="8" fillId="4" borderId="65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left"/>
    </xf>
    <xf numFmtId="0" fontId="8" fillId="4" borderId="50" xfId="0" applyFont="1" applyFill="1" applyBorder="1" applyAlignment="1">
      <alignment horizontal="left"/>
    </xf>
    <xf numFmtId="0" fontId="8" fillId="4" borderId="21" xfId="0" applyFont="1" applyFill="1" applyBorder="1" applyAlignment="1">
      <alignment horizontal="left"/>
    </xf>
    <xf numFmtId="0" fontId="8" fillId="4" borderId="58" xfId="0" applyFont="1" applyFill="1" applyBorder="1" applyAlignment="1">
      <alignment horizontal="left"/>
    </xf>
    <xf numFmtId="0" fontId="8" fillId="4" borderId="57" xfId="0" applyFont="1" applyFill="1" applyBorder="1" applyAlignment="1">
      <alignment horizontal="left"/>
    </xf>
    <xf numFmtId="0" fontId="8" fillId="4" borderId="27" xfId="0" applyFont="1" applyFill="1" applyBorder="1" applyAlignment="1">
      <alignment horizontal="left"/>
    </xf>
    <xf numFmtId="0" fontId="8" fillId="4" borderId="51" xfId="0" applyFont="1" applyFill="1" applyBorder="1" applyAlignment="1">
      <alignment horizontal="left"/>
    </xf>
    <xf numFmtId="0" fontId="8" fillId="32" borderId="32" xfId="0" applyFont="1" applyFill="1" applyBorder="1" applyAlignment="1">
      <alignment horizontal="left"/>
    </xf>
    <xf numFmtId="0" fontId="38" fillId="32" borderId="26" xfId="0" applyFont="1" applyFill="1" applyBorder="1" applyAlignment="1">
      <alignment horizontal="left"/>
    </xf>
    <xf numFmtId="0" fontId="8" fillId="4" borderId="47" xfId="0" applyFont="1" applyFill="1" applyBorder="1" applyAlignment="1">
      <alignment horizontal="left"/>
    </xf>
    <xf numFmtId="0" fontId="19" fillId="4" borderId="13" xfId="0" applyFont="1" applyFill="1" applyBorder="1" applyAlignment="1">
      <alignment horizontal="left"/>
    </xf>
    <xf numFmtId="0" fontId="19" fillId="4" borderId="49" xfId="0" applyFont="1" applyFill="1" applyBorder="1" applyAlignment="1">
      <alignment horizontal="left"/>
    </xf>
    <xf numFmtId="0" fontId="19" fillId="4" borderId="73" xfId="0" applyFont="1" applyFill="1" applyBorder="1" applyAlignment="1">
      <alignment horizontal="left"/>
    </xf>
    <xf numFmtId="0" fontId="8" fillId="32" borderId="26" xfId="0" applyFont="1" applyFill="1" applyBorder="1" applyAlignment="1">
      <alignment horizontal="left" wrapText="1"/>
    </xf>
    <xf numFmtId="0" fontId="38" fillId="32" borderId="26" xfId="0" applyFont="1" applyFill="1" applyBorder="1" applyAlignment="1">
      <alignment horizontal="left" wrapText="1"/>
    </xf>
    <xf numFmtId="0" fontId="8" fillId="32" borderId="29" xfId="0" applyFont="1" applyFill="1" applyBorder="1" applyAlignment="1">
      <alignment horizontal="left"/>
    </xf>
    <xf numFmtId="0" fontId="0" fillId="32" borderId="29" xfId="0" applyFill="1" applyBorder="1" applyAlignment="1">
      <alignment horizontal="left"/>
    </xf>
    <xf numFmtId="2" fontId="8" fillId="4" borderId="60" xfId="0" applyNumberFormat="1" applyFont="1" applyFill="1" applyBorder="1" applyAlignment="1">
      <alignment horizontal="left"/>
    </xf>
    <xf numFmtId="2" fontId="8" fillId="4" borderId="30" xfId="0" applyNumberFormat="1" applyFont="1" applyFill="1" applyBorder="1" applyAlignment="1">
      <alignment horizontal="left"/>
    </xf>
    <xf numFmtId="0" fontId="12" fillId="32" borderId="74" xfId="0" applyFont="1" applyFill="1" applyBorder="1" applyAlignment="1">
      <alignment vertical="center" wrapText="1"/>
    </xf>
    <xf numFmtId="0" fontId="19" fillId="4" borderId="60" xfId="0" applyFont="1" applyFill="1" applyBorder="1" applyAlignment="1">
      <alignment horizontal="left"/>
    </xf>
    <xf numFmtId="0" fontId="19" fillId="4" borderId="30" xfId="0" applyFont="1" applyFill="1" applyBorder="1" applyAlignment="1">
      <alignment horizontal="left"/>
    </xf>
    <xf numFmtId="0" fontId="19" fillId="4" borderId="0" xfId="0" applyFont="1" applyFill="1" applyBorder="1" applyAlignment="1">
      <alignment horizontal="left"/>
    </xf>
    <xf numFmtId="0" fontId="19" fillId="4" borderId="50" xfId="0" applyFont="1" applyFill="1" applyBorder="1" applyAlignment="1">
      <alignment horizontal="left"/>
    </xf>
    <xf numFmtId="0" fontId="19" fillId="4" borderId="46" xfId="0" applyFont="1" applyFill="1" applyBorder="1" applyAlignment="1">
      <alignment horizontal="left"/>
    </xf>
    <xf numFmtId="0" fontId="0" fillId="0" borderId="57" xfId="0" applyFont="1" applyBorder="1" applyAlignment="1">
      <alignment vertical="center" wrapText="1"/>
    </xf>
    <xf numFmtId="0" fontId="0" fillId="0" borderId="27" xfId="0" applyBorder="1" applyAlignment="1">
      <alignment vertical="center"/>
    </xf>
    <xf numFmtId="0" fontId="0" fillId="0" borderId="45" xfId="0" applyBorder="1" applyAlignment="1">
      <alignment vertical="center"/>
    </xf>
    <xf numFmtId="0" fontId="8" fillId="4" borderId="60" xfId="0" applyFont="1" applyFill="1" applyBorder="1" applyAlignment="1">
      <alignment horizontal="left"/>
    </xf>
    <xf numFmtId="0" fontId="8" fillId="4" borderId="30" xfId="0" applyFont="1" applyFill="1" applyBorder="1" applyAlignment="1">
      <alignment horizontal="left"/>
    </xf>
    <xf numFmtId="0" fontId="8" fillId="4" borderId="59" xfId="0" applyFont="1" applyFill="1" applyBorder="1" applyAlignment="1">
      <alignment horizontal="left"/>
    </xf>
    <xf numFmtId="0" fontId="8" fillId="4" borderId="46" xfId="0" applyFont="1" applyFill="1" applyBorder="1" applyAlignment="1">
      <alignment horizontal="left"/>
    </xf>
    <xf numFmtId="0" fontId="18" fillId="4" borderId="11" xfId="0" applyFont="1" applyFill="1" applyBorder="1" applyAlignment="1">
      <alignment horizontal="left" vertical="center" wrapText="1"/>
    </xf>
    <xf numFmtId="0" fontId="47" fillId="0" borderId="44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/>
    </xf>
    <xf numFmtId="0" fontId="47" fillId="0" borderId="45" xfId="0" applyFont="1" applyBorder="1" applyAlignment="1">
      <alignment horizontal="center" vertical="center"/>
    </xf>
    <xf numFmtId="0" fontId="14" fillId="0" borderId="44" xfId="0" applyFont="1" applyFill="1" applyBorder="1" applyAlignment="1">
      <alignment vertical="center" wrapText="1"/>
    </xf>
    <xf numFmtId="0" fontId="12" fillId="0" borderId="44" xfId="0" applyFont="1" applyFill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8" fillId="4" borderId="44" xfId="0" applyFont="1" applyFill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45" xfId="0" applyBorder="1" applyAlignment="1">
      <alignment horizontal="left"/>
    </xf>
    <xf numFmtId="0" fontId="12" fillId="0" borderId="44" xfId="0" applyFont="1" applyFill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12" fillId="0" borderId="27" xfId="0" applyFont="1" applyFill="1" applyBorder="1" applyAlignment="1">
      <alignment vertical="center" wrapText="1"/>
    </xf>
    <xf numFmtId="0" fontId="12" fillId="0" borderId="45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/>
    </xf>
    <xf numFmtId="0" fontId="17" fillId="0" borderId="29" xfId="42" applyFont="1" applyBorder="1" applyAlignment="1">
      <alignment horizontal="right" vertical="center"/>
    </xf>
    <xf numFmtId="0" fontId="1" fillId="0" borderId="44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5" xfId="0" applyBorder="1" applyAlignment="1">
      <alignment horizontal="center"/>
    </xf>
    <xf numFmtId="0" fontId="34" fillId="0" borderId="44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0" fontId="8" fillId="4" borderId="21" xfId="0" applyFont="1" applyFill="1" applyBorder="1" applyAlignment="1">
      <alignment horizontal="left" wrapText="1"/>
    </xf>
    <xf numFmtId="0" fontId="8" fillId="4" borderId="0" xfId="0" applyFont="1" applyFill="1" applyBorder="1" applyAlignment="1">
      <alignment horizontal="left" wrapText="1"/>
    </xf>
    <xf numFmtId="0" fontId="8" fillId="4" borderId="50" xfId="0" applyFont="1" applyFill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990600</xdr:colOff>
      <xdr:row>0</xdr:row>
      <xdr:rowOff>76200</xdr:rowOff>
    </xdr:from>
    <xdr:to>
      <xdr:col>3</xdr:col>
      <xdr:colOff>942975</xdr:colOff>
      <xdr:row>3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76200"/>
          <a:ext cx="9429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390525</xdr:colOff>
      <xdr:row>0</xdr:row>
      <xdr:rowOff>76200</xdr:rowOff>
    </xdr:from>
    <xdr:to>
      <xdr:col>4</xdr:col>
      <xdr:colOff>638175</xdr:colOff>
      <xdr:row>3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76200"/>
          <a:ext cx="857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600075</xdr:colOff>
      <xdr:row>0</xdr:row>
      <xdr:rowOff>57150</xdr:rowOff>
    </xdr:from>
    <xdr:to>
      <xdr:col>6</xdr:col>
      <xdr:colOff>457200</xdr:colOff>
      <xdr:row>2</xdr:row>
      <xdr:rowOff>219075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57150"/>
          <a:ext cx="7810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2</xdr:row>
      <xdr:rowOff>66675</xdr:rowOff>
    </xdr:from>
    <xdr:to>
      <xdr:col>6</xdr:col>
      <xdr:colOff>161925</xdr:colOff>
      <xdr:row>6</xdr:row>
      <xdr:rowOff>95250</xdr:rowOff>
    </xdr:to>
    <xdr:pic>
      <xdr:nvPicPr>
        <xdr:cNvPr id="2" name="Рисунок 44" descr="C:\Documents and Settings\13\Рабочий стол\Прайс\8ZWTR2LDTKNVe0jUavwb2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67175" y="666750"/>
          <a:ext cx="8858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104775</xdr:rowOff>
    </xdr:from>
    <xdr:to>
      <xdr:col>3</xdr:col>
      <xdr:colOff>161925</xdr:colOff>
      <xdr:row>3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104775"/>
          <a:ext cx="857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76200</xdr:rowOff>
    </xdr:from>
    <xdr:to>
      <xdr:col>2</xdr:col>
      <xdr:colOff>333375</xdr:colOff>
      <xdr:row>3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7620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47625</xdr:rowOff>
    </xdr:from>
    <xdr:to>
      <xdr:col>3</xdr:col>
      <xdr:colOff>438150</xdr:colOff>
      <xdr:row>3</xdr:row>
      <xdr:rowOff>190500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4762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3305175</xdr:colOff>
      <xdr:row>0</xdr:row>
      <xdr:rowOff>19050</xdr:rowOff>
    </xdr:from>
    <xdr:to>
      <xdr:col>3</xdr:col>
      <xdr:colOff>28575</xdr:colOff>
      <xdr:row>3</xdr:row>
      <xdr:rowOff>161925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1905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3095625</xdr:colOff>
      <xdr:row>2</xdr:row>
      <xdr:rowOff>219075</xdr:rowOff>
    </xdr:from>
    <xdr:to>
      <xdr:col>1</xdr:col>
      <xdr:colOff>180975</xdr:colOff>
      <xdr:row>5</xdr:row>
      <xdr:rowOff>133350</xdr:rowOff>
    </xdr:to>
    <xdr:pic>
      <xdr:nvPicPr>
        <xdr:cNvPr id="2" name="Рисунок 44" descr="C:\Documents and Settings\13\Рабочий стол\Прайс\8ZWTR2LDTKNVe0jUavwb2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95625" y="790575"/>
          <a:ext cx="790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552450</xdr:colOff>
      <xdr:row>0</xdr:row>
      <xdr:rowOff>57150</xdr:rowOff>
    </xdr:from>
    <xdr:to>
      <xdr:col>3</xdr:col>
      <xdr:colOff>19050</xdr:colOff>
      <xdr:row>2</xdr:row>
      <xdr:rowOff>171450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57150"/>
          <a:ext cx="8667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2</xdr:row>
      <xdr:rowOff>161925</xdr:rowOff>
    </xdr:from>
    <xdr:to>
      <xdr:col>2</xdr:col>
      <xdr:colOff>638175</xdr:colOff>
      <xdr:row>5</xdr:row>
      <xdr:rowOff>152400</xdr:rowOff>
    </xdr:to>
    <xdr:pic>
      <xdr:nvPicPr>
        <xdr:cNvPr id="2" name="Рисунок 44" descr="C:\Documents and Settings\13\Рабочий стол\Прайс\8ZWTR2LDTKNVe0jUavwb2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90900" y="762000"/>
          <a:ext cx="8763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3114675</xdr:colOff>
      <xdr:row>0</xdr:row>
      <xdr:rowOff>85725</xdr:rowOff>
    </xdr:from>
    <xdr:to>
      <xdr:col>3</xdr:col>
      <xdr:colOff>428625</xdr:colOff>
      <xdr:row>4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85725"/>
          <a:ext cx="923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3238500</xdr:colOff>
      <xdr:row>2</xdr:row>
      <xdr:rowOff>66675</xdr:rowOff>
    </xdr:from>
    <xdr:to>
      <xdr:col>3</xdr:col>
      <xdr:colOff>409575</xdr:colOff>
      <xdr:row>5</xdr:row>
      <xdr:rowOff>180975</xdr:rowOff>
    </xdr:to>
    <xdr:pic>
      <xdr:nvPicPr>
        <xdr:cNvPr id="2" name="Рисунок 44" descr="C:\Documents and Settings\13\Рабочий стол\Прайс\8ZWTR2LDTKNVe0jUavwb2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666750"/>
          <a:ext cx="7810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75</xdr:row>
      <xdr:rowOff>190500</xdr:rowOff>
    </xdr:from>
    <xdr:to>
      <xdr:col>5</xdr:col>
      <xdr:colOff>0</xdr:colOff>
      <xdr:row>77</xdr:row>
      <xdr:rowOff>19050</xdr:rowOff>
    </xdr:to>
    <xdr:sp>
      <xdr:nvSpPr>
        <xdr:cNvPr id="1" name="Line 2"/>
        <xdr:cNvSpPr>
          <a:spLocks/>
        </xdr:cNvSpPr>
      </xdr:nvSpPr>
      <xdr:spPr>
        <a:xfrm>
          <a:off x="6648450" y="219075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190500</xdr:rowOff>
    </xdr:from>
    <xdr:to>
      <xdr:col>5</xdr:col>
      <xdr:colOff>0</xdr:colOff>
      <xdr:row>77</xdr:row>
      <xdr:rowOff>19050</xdr:rowOff>
    </xdr:to>
    <xdr:sp>
      <xdr:nvSpPr>
        <xdr:cNvPr id="2" name="Line 3"/>
        <xdr:cNvSpPr>
          <a:spLocks/>
        </xdr:cNvSpPr>
      </xdr:nvSpPr>
      <xdr:spPr>
        <a:xfrm>
          <a:off x="6648450" y="219075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190500</xdr:rowOff>
    </xdr:from>
    <xdr:to>
      <xdr:col>5</xdr:col>
      <xdr:colOff>0</xdr:colOff>
      <xdr:row>77</xdr:row>
      <xdr:rowOff>19050</xdr:rowOff>
    </xdr:to>
    <xdr:sp>
      <xdr:nvSpPr>
        <xdr:cNvPr id="3" name="Line 3"/>
        <xdr:cNvSpPr>
          <a:spLocks/>
        </xdr:cNvSpPr>
      </xdr:nvSpPr>
      <xdr:spPr>
        <a:xfrm>
          <a:off x="6648450" y="219075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266700</xdr:colOff>
      <xdr:row>0</xdr:row>
      <xdr:rowOff>85725</xdr:rowOff>
    </xdr:from>
    <xdr:to>
      <xdr:col>3</xdr:col>
      <xdr:colOff>247650</xdr:colOff>
      <xdr:row>2</xdr:row>
      <xdr:rowOff>238125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85725"/>
          <a:ext cx="7429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68</xdr:row>
      <xdr:rowOff>190500</xdr:rowOff>
    </xdr:from>
    <xdr:to>
      <xdr:col>4</xdr:col>
      <xdr:colOff>0</xdr:colOff>
      <xdr:row>69</xdr:row>
      <xdr:rowOff>19050</xdr:rowOff>
    </xdr:to>
    <xdr:sp>
      <xdr:nvSpPr>
        <xdr:cNvPr id="5" name="Line 2"/>
        <xdr:cNvSpPr>
          <a:spLocks/>
        </xdr:cNvSpPr>
      </xdr:nvSpPr>
      <xdr:spPr>
        <a:xfrm>
          <a:off x="5829300" y="202977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190500</xdr:rowOff>
    </xdr:from>
    <xdr:to>
      <xdr:col>4</xdr:col>
      <xdr:colOff>0</xdr:colOff>
      <xdr:row>69</xdr:row>
      <xdr:rowOff>19050</xdr:rowOff>
    </xdr:to>
    <xdr:sp>
      <xdr:nvSpPr>
        <xdr:cNvPr id="6" name="Line 2"/>
        <xdr:cNvSpPr>
          <a:spLocks/>
        </xdr:cNvSpPr>
      </xdr:nvSpPr>
      <xdr:spPr>
        <a:xfrm>
          <a:off x="5829300" y="202977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190500</xdr:rowOff>
    </xdr:from>
    <xdr:to>
      <xdr:col>4</xdr:col>
      <xdr:colOff>0</xdr:colOff>
      <xdr:row>69</xdr:row>
      <xdr:rowOff>19050</xdr:rowOff>
    </xdr:to>
    <xdr:sp>
      <xdr:nvSpPr>
        <xdr:cNvPr id="7" name="Line 2"/>
        <xdr:cNvSpPr>
          <a:spLocks/>
        </xdr:cNvSpPr>
      </xdr:nvSpPr>
      <xdr:spPr>
        <a:xfrm>
          <a:off x="5829300" y="202977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68</xdr:row>
      <xdr:rowOff>190500</xdr:rowOff>
    </xdr:from>
    <xdr:to>
      <xdr:col>3</xdr:col>
      <xdr:colOff>0</xdr:colOff>
      <xdr:row>69</xdr:row>
      <xdr:rowOff>19050</xdr:rowOff>
    </xdr:to>
    <xdr:sp>
      <xdr:nvSpPr>
        <xdr:cNvPr id="8" name="Line 2"/>
        <xdr:cNvSpPr>
          <a:spLocks/>
        </xdr:cNvSpPr>
      </xdr:nvSpPr>
      <xdr:spPr>
        <a:xfrm>
          <a:off x="5010150" y="202977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190500</xdr:rowOff>
    </xdr:from>
    <xdr:to>
      <xdr:col>4</xdr:col>
      <xdr:colOff>0</xdr:colOff>
      <xdr:row>69</xdr:row>
      <xdr:rowOff>19050</xdr:rowOff>
    </xdr:to>
    <xdr:sp>
      <xdr:nvSpPr>
        <xdr:cNvPr id="9" name="Line 3"/>
        <xdr:cNvSpPr>
          <a:spLocks/>
        </xdr:cNvSpPr>
      </xdr:nvSpPr>
      <xdr:spPr>
        <a:xfrm>
          <a:off x="5829300" y="202977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68</xdr:row>
      <xdr:rowOff>190500</xdr:rowOff>
    </xdr:from>
    <xdr:to>
      <xdr:col>3</xdr:col>
      <xdr:colOff>0</xdr:colOff>
      <xdr:row>69</xdr:row>
      <xdr:rowOff>19050</xdr:rowOff>
    </xdr:to>
    <xdr:sp>
      <xdr:nvSpPr>
        <xdr:cNvPr id="10" name="Line 2"/>
        <xdr:cNvSpPr>
          <a:spLocks/>
        </xdr:cNvSpPr>
      </xdr:nvSpPr>
      <xdr:spPr>
        <a:xfrm>
          <a:off x="5010150" y="202977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190500</xdr:rowOff>
    </xdr:from>
    <xdr:to>
      <xdr:col>4</xdr:col>
      <xdr:colOff>0</xdr:colOff>
      <xdr:row>69</xdr:row>
      <xdr:rowOff>19050</xdr:rowOff>
    </xdr:to>
    <xdr:sp>
      <xdr:nvSpPr>
        <xdr:cNvPr id="11" name="Line 3"/>
        <xdr:cNvSpPr>
          <a:spLocks/>
        </xdr:cNvSpPr>
      </xdr:nvSpPr>
      <xdr:spPr>
        <a:xfrm>
          <a:off x="5829300" y="202977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67</xdr:row>
      <xdr:rowOff>190500</xdr:rowOff>
    </xdr:from>
    <xdr:to>
      <xdr:col>4</xdr:col>
      <xdr:colOff>0</xdr:colOff>
      <xdr:row>68</xdr:row>
      <xdr:rowOff>19050</xdr:rowOff>
    </xdr:to>
    <xdr:sp>
      <xdr:nvSpPr>
        <xdr:cNvPr id="12" name="Line 2"/>
        <xdr:cNvSpPr>
          <a:spLocks/>
        </xdr:cNvSpPr>
      </xdr:nvSpPr>
      <xdr:spPr>
        <a:xfrm>
          <a:off x="5829300" y="2006917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67</xdr:row>
      <xdr:rowOff>190500</xdr:rowOff>
    </xdr:from>
    <xdr:to>
      <xdr:col>4</xdr:col>
      <xdr:colOff>0</xdr:colOff>
      <xdr:row>68</xdr:row>
      <xdr:rowOff>19050</xdr:rowOff>
    </xdr:to>
    <xdr:sp>
      <xdr:nvSpPr>
        <xdr:cNvPr id="13" name="Line 2"/>
        <xdr:cNvSpPr>
          <a:spLocks/>
        </xdr:cNvSpPr>
      </xdr:nvSpPr>
      <xdr:spPr>
        <a:xfrm>
          <a:off x="5829300" y="2006917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67</xdr:row>
      <xdr:rowOff>190500</xdr:rowOff>
    </xdr:from>
    <xdr:to>
      <xdr:col>4</xdr:col>
      <xdr:colOff>0</xdr:colOff>
      <xdr:row>68</xdr:row>
      <xdr:rowOff>19050</xdr:rowOff>
    </xdr:to>
    <xdr:sp>
      <xdr:nvSpPr>
        <xdr:cNvPr id="14" name="Line 2"/>
        <xdr:cNvSpPr>
          <a:spLocks/>
        </xdr:cNvSpPr>
      </xdr:nvSpPr>
      <xdr:spPr>
        <a:xfrm>
          <a:off x="5829300" y="2006917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67</xdr:row>
      <xdr:rowOff>190500</xdr:rowOff>
    </xdr:from>
    <xdr:to>
      <xdr:col>3</xdr:col>
      <xdr:colOff>0</xdr:colOff>
      <xdr:row>68</xdr:row>
      <xdr:rowOff>19050</xdr:rowOff>
    </xdr:to>
    <xdr:sp>
      <xdr:nvSpPr>
        <xdr:cNvPr id="15" name="Line 2"/>
        <xdr:cNvSpPr>
          <a:spLocks/>
        </xdr:cNvSpPr>
      </xdr:nvSpPr>
      <xdr:spPr>
        <a:xfrm>
          <a:off x="5010150" y="2006917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67</xdr:row>
      <xdr:rowOff>190500</xdr:rowOff>
    </xdr:from>
    <xdr:to>
      <xdr:col>4</xdr:col>
      <xdr:colOff>0</xdr:colOff>
      <xdr:row>68</xdr:row>
      <xdr:rowOff>19050</xdr:rowOff>
    </xdr:to>
    <xdr:sp>
      <xdr:nvSpPr>
        <xdr:cNvPr id="16" name="Line 3"/>
        <xdr:cNvSpPr>
          <a:spLocks/>
        </xdr:cNvSpPr>
      </xdr:nvSpPr>
      <xdr:spPr>
        <a:xfrm>
          <a:off x="5829300" y="2006917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67</xdr:row>
      <xdr:rowOff>190500</xdr:rowOff>
    </xdr:from>
    <xdr:to>
      <xdr:col>4</xdr:col>
      <xdr:colOff>0</xdr:colOff>
      <xdr:row>68</xdr:row>
      <xdr:rowOff>19050</xdr:rowOff>
    </xdr:to>
    <xdr:sp>
      <xdr:nvSpPr>
        <xdr:cNvPr id="17" name="Line 3"/>
        <xdr:cNvSpPr>
          <a:spLocks/>
        </xdr:cNvSpPr>
      </xdr:nvSpPr>
      <xdr:spPr>
        <a:xfrm>
          <a:off x="5829300" y="2006917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91</xdr:row>
      <xdr:rowOff>190500</xdr:rowOff>
    </xdr:from>
    <xdr:to>
      <xdr:col>4</xdr:col>
      <xdr:colOff>0</xdr:colOff>
      <xdr:row>92</xdr:row>
      <xdr:rowOff>19050</xdr:rowOff>
    </xdr:to>
    <xdr:sp>
      <xdr:nvSpPr>
        <xdr:cNvPr id="18" name="Line 2"/>
        <xdr:cNvSpPr>
          <a:spLocks/>
        </xdr:cNvSpPr>
      </xdr:nvSpPr>
      <xdr:spPr>
        <a:xfrm>
          <a:off x="5829300" y="26308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91</xdr:row>
      <xdr:rowOff>190500</xdr:rowOff>
    </xdr:from>
    <xdr:to>
      <xdr:col>4</xdr:col>
      <xdr:colOff>0</xdr:colOff>
      <xdr:row>92</xdr:row>
      <xdr:rowOff>19050</xdr:rowOff>
    </xdr:to>
    <xdr:sp>
      <xdr:nvSpPr>
        <xdr:cNvPr id="19" name="Line 2"/>
        <xdr:cNvSpPr>
          <a:spLocks/>
        </xdr:cNvSpPr>
      </xdr:nvSpPr>
      <xdr:spPr>
        <a:xfrm>
          <a:off x="5829300" y="26308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91</xdr:row>
      <xdr:rowOff>190500</xdr:rowOff>
    </xdr:from>
    <xdr:to>
      <xdr:col>4</xdr:col>
      <xdr:colOff>0</xdr:colOff>
      <xdr:row>92</xdr:row>
      <xdr:rowOff>19050</xdr:rowOff>
    </xdr:to>
    <xdr:sp>
      <xdr:nvSpPr>
        <xdr:cNvPr id="20" name="Line 2"/>
        <xdr:cNvSpPr>
          <a:spLocks/>
        </xdr:cNvSpPr>
      </xdr:nvSpPr>
      <xdr:spPr>
        <a:xfrm>
          <a:off x="5829300" y="26308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91</xdr:row>
      <xdr:rowOff>190500</xdr:rowOff>
    </xdr:from>
    <xdr:to>
      <xdr:col>3</xdr:col>
      <xdr:colOff>0</xdr:colOff>
      <xdr:row>92</xdr:row>
      <xdr:rowOff>19050</xdr:rowOff>
    </xdr:to>
    <xdr:sp>
      <xdr:nvSpPr>
        <xdr:cNvPr id="21" name="Line 2"/>
        <xdr:cNvSpPr>
          <a:spLocks/>
        </xdr:cNvSpPr>
      </xdr:nvSpPr>
      <xdr:spPr>
        <a:xfrm>
          <a:off x="5010150" y="26308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91</xdr:row>
      <xdr:rowOff>190500</xdr:rowOff>
    </xdr:from>
    <xdr:to>
      <xdr:col>4</xdr:col>
      <xdr:colOff>0</xdr:colOff>
      <xdr:row>92</xdr:row>
      <xdr:rowOff>19050</xdr:rowOff>
    </xdr:to>
    <xdr:sp>
      <xdr:nvSpPr>
        <xdr:cNvPr id="22" name="Line 3"/>
        <xdr:cNvSpPr>
          <a:spLocks/>
        </xdr:cNvSpPr>
      </xdr:nvSpPr>
      <xdr:spPr>
        <a:xfrm>
          <a:off x="5829300" y="26308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91</xdr:row>
      <xdr:rowOff>190500</xdr:rowOff>
    </xdr:from>
    <xdr:to>
      <xdr:col>3</xdr:col>
      <xdr:colOff>0</xdr:colOff>
      <xdr:row>92</xdr:row>
      <xdr:rowOff>19050</xdr:rowOff>
    </xdr:to>
    <xdr:sp>
      <xdr:nvSpPr>
        <xdr:cNvPr id="23" name="Line 2"/>
        <xdr:cNvSpPr>
          <a:spLocks/>
        </xdr:cNvSpPr>
      </xdr:nvSpPr>
      <xdr:spPr>
        <a:xfrm>
          <a:off x="5010150" y="26308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91</xdr:row>
      <xdr:rowOff>190500</xdr:rowOff>
    </xdr:from>
    <xdr:to>
      <xdr:col>4</xdr:col>
      <xdr:colOff>0</xdr:colOff>
      <xdr:row>92</xdr:row>
      <xdr:rowOff>19050</xdr:rowOff>
    </xdr:to>
    <xdr:sp>
      <xdr:nvSpPr>
        <xdr:cNvPr id="24" name="Line 3"/>
        <xdr:cNvSpPr>
          <a:spLocks/>
        </xdr:cNvSpPr>
      </xdr:nvSpPr>
      <xdr:spPr>
        <a:xfrm>
          <a:off x="5829300" y="26308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91</xdr:row>
      <xdr:rowOff>190500</xdr:rowOff>
    </xdr:from>
    <xdr:to>
      <xdr:col>4</xdr:col>
      <xdr:colOff>0</xdr:colOff>
      <xdr:row>92</xdr:row>
      <xdr:rowOff>19050</xdr:rowOff>
    </xdr:to>
    <xdr:sp>
      <xdr:nvSpPr>
        <xdr:cNvPr id="25" name="Line 2"/>
        <xdr:cNvSpPr>
          <a:spLocks/>
        </xdr:cNvSpPr>
      </xdr:nvSpPr>
      <xdr:spPr>
        <a:xfrm>
          <a:off x="5829300" y="26308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91</xdr:row>
      <xdr:rowOff>190500</xdr:rowOff>
    </xdr:from>
    <xdr:to>
      <xdr:col>4</xdr:col>
      <xdr:colOff>0</xdr:colOff>
      <xdr:row>92</xdr:row>
      <xdr:rowOff>19050</xdr:rowOff>
    </xdr:to>
    <xdr:sp>
      <xdr:nvSpPr>
        <xdr:cNvPr id="26" name="Line 2"/>
        <xdr:cNvSpPr>
          <a:spLocks/>
        </xdr:cNvSpPr>
      </xdr:nvSpPr>
      <xdr:spPr>
        <a:xfrm>
          <a:off x="5829300" y="26308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91</xdr:row>
      <xdr:rowOff>190500</xdr:rowOff>
    </xdr:from>
    <xdr:to>
      <xdr:col>4</xdr:col>
      <xdr:colOff>0</xdr:colOff>
      <xdr:row>92</xdr:row>
      <xdr:rowOff>19050</xdr:rowOff>
    </xdr:to>
    <xdr:sp>
      <xdr:nvSpPr>
        <xdr:cNvPr id="27" name="Line 2"/>
        <xdr:cNvSpPr>
          <a:spLocks/>
        </xdr:cNvSpPr>
      </xdr:nvSpPr>
      <xdr:spPr>
        <a:xfrm>
          <a:off x="5829300" y="26308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91</xdr:row>
      <xdr:rowOff>190500</xdr:rowOff>
    </xdr:from>
    <xdr:to>
      <xdr:col>3</xdr:col>
      <xdr:colOff>0</xdr:colOff>
      <xdr:row>92</xdr:row>
      <xdr:rowOff>19050</xdr:rowOff>
    </xdr:to>
    <xdr:sp>
      <xdr:nvSpPr>
        <xdr:cNvPr id="28" name="Line 2"/>
        <xdr:cNvSpPr>
          <a:spLocks/>
        </xdr:cNvSpPr>
      </xdr:nvSpPr>
      <xdr:spPr>
        <a:xfrm>
          <a:off x="5010150" y="26308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91</xdr:row>
      <xdr:rowOff>190500</xdr:rowOff>
    </xdr:from>
    <xdr:to>
      <xdr:col>4</xdr:col>
      <xdr:colOff>0</xdr:colOff>
      <xdr:row>92</xdr:row>
      <xdr:rowOff>19050</xdr:rowOff>
    </xdr:to>
    <xdr:sp>
      <xdr:nvSpPr>
        <xdr:cNvPr id="29" name="Line 3"/>
        <xdr:cNvSpPr>
          <a:spLocks/>
        </xdr:cNvSpPr>
      </xdr:nvSpPr>
      <xdr:spPr>
        <a:xfrm>
          <a:off x="5829300" y="26308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91</xdr:row>
      <xdr:rowOff>190500</xdr:rowOff>
    </xdr:from>
    <xdr:to>
      <xdr:col>3</xdr:col>
      <xdr:colOff>0</xdr:colOff>
      <xdr:row>92</xdr:row>
      <xdr:rowOff>19050</xdr:rowOff>
    </xdr:to>
    <xdr:sp>
      <xdr:nvSpPr>
        <xdr:cNvPr id="30" name="Line 2"/>
        <xdr:cNvSpPr>
          <a:spLocks/>
        </xdr:cNvSpPr>
      </xdr:nvSpPr>
      <xdr:spPr>
        <a:xfrm>
          <a:off x="5010150" y="26308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91</xdr:row>
      <xdr:rowOff>190500</xdr:rowOff>
    </xdr:from>
    <xdr:to>
      <xdr:col>4</xdr:col>
      <xdr:colOff>0</xdr:colOff>
      <xdr:row>92</xdr:row>
      <xdr:rowOff>19050</xdr:rowOff>
    </xdr:to>
    <xdr:sp>
      <xdr:nvSpPr>
        <xdr:cNvPr id="31" name="Line 3"/>
        <xdr:cNvSpPr>
          <a:spLocks/>
        </xdr:cNvSpPr>
      </xdr:nvSpPr>
      <xdr:spPr>
        <a:xfrm>
          <a:off x="5829300" y="26308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90</xdr:row>
      <xdr:rowOff>190500</xdr:rowOff>
    </xdr:from>
    <xdr:to>
      <xdr:col>4</xdr:col>
      <xdr:colOff>0</xdr:colOff>
      <xdr:row>91</xdr:row>
      <xdr:rowOff>19050</xdr:rowOff>
    </xdr:to>
    <xdr:sp>
      <xdr:nvSpPr>
        <xdr:cNvPr id="32" name="Line 2"/>
        <xdr:cNvSpPr>
          <a:spLocks/>
        </xdr:cNvSpPr>
      </xdr:nvSpPr>
      <xdr:spPr>
        <a:xfrm>
          <a:off x="5829300" y="258794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90</xdr:row>
      <xdr:rowOff>190500</xdr:rowOff>
    </xdr:from>
    <xdr:to>
      <xdr:col>4</xdr:col>
      <xdr:colOff>0</xdr:colOff>
      <xdr:row>91</xdr:row>
      <xdr:rowOff>19050</xdr:rowOff>
    </xdr:to>
    <xdr:sp>
      <xdr:nvSpPr>
        <xdr:cNvPr id="33" name="Line 2"/>
        <xdr:cNvSpPr>
          <a:spLocks/>
        </xdr:cNvSpPr>
      </xdr:nvSpPr>
      <xdr:spPr>
        <a:xfrm>
          <a:off x="5829300" y="258794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90</xdr:row>
      <xdr:rowOff>190500</xdr:rowOff>
    </xdr:from>
    <xdr:to>
      <xdr:col>4</xdr:col>
      <xdr:colOff>0</xdr:colOff>
      <xdr:row>91</xdr:row>
      <xdr:rowOff>19050</xdr:rowOff>
    </xdr:to>
    <xdr:sp>
      <xdr:nvSpPr>
        <xdr:cNvPr id="34" name="Line 2"/>
        <xdr:cNvSpPr>
          <a:spLocks/>
        </xdr:cNvSpPr>
      </xdr:nvSpPr>
      <xdr:spPr>
        <a:xfrm>
          <a:off x="5829300" y="258794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90</xdr:row>
      <xdr:rowOff>190500</xdr:rowOff>
    </xdr:from>
    <xdr:to>
      <xdr:col>3</xdr:col>
      <xdr:colOff>0</xdr:colOff>
      <xdr:row>91</xdr:row>
      <xdr:rowOff>19050</xdr:rowOff>
    </xdr:to>
    <xdr:sp>
      <xdr:nvSpPr>
        <xdr:cNvPr id="35" name="Line 2"/>
        <xdr:cNvSpPr>
          <a:spLocks/>
        </xdr:cNvSpPr>
      </xdr:nvSpPr>
      <xdr:spPr>
        <a:xfrm>
          <a:off x="5010150" y="258794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90</xdr:row>
      <xdr:rowOff>190500</xdr:rowOff>
    </xdr:from>
    <xdr:to>
      <xdr:col>4</xdr:col>
      <xdr:colOff>0</xdr:colOff>
      <xdr:row>91</xdr:row>
      <xdr:rowOff>19050</xdr:rowOff>
    </xdr:to>
    <xdr:sp>
      <xdr:nvSpPr>
        <xdr:cNvPr id="36" name="Line 3"/>
        <xdr:cNvSpPr>
          <a:spLocks/>
        </xdr:cNvSpPr>
      </xdr:nvSpPr>
      <xdr:spPr>
        <a:xfrm>
          <a:off x="5829300" y="258794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90</xdr:row>
      <xdr:rowOff>190500</xdr:rowOff>
    </xdr:from>
    <xdr:to>
      <xdr:col>4</xdr:col>
      <xdr:colOff>0</xdr:colOff>
      <xdr:row>91</xdr:row>
      <xdr:rowOff>19050</xdr:rowOff>
    </xdr:to>
    <xdr:sp>
      <xdr:nvSpPr>
        <xdr:cNvPr id="37" name="Line 3"/>
        <xdr:cNvSpPr>
          <a:spLocks/>
        </xdr:cNvSpPr>
      </xdr:nvSpPr>
      <xdr:spPr>
        <a:xfrm>
          <a:off x="5829300" y="258794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657225</xdr:colOff>
      <xdr:row>2</xdr:row>
      <xdr:rowOff>114300</xdr:rowOff>
    </xdr:from>
    <xdr:to>
      <xdr:col>3</xdr:col>
      <xdr:colOff>704850</xdr:colOff>
      <xdr:row>4</xdr:row>
      <xdr:rowOff>352425</xdr:rowOff>
    </xdr:to>
    <xdr:pic>
      <xdr:nvPicPr>
        <xdr:cNvPr id="38" name="Рисунок 44" descr="C:\Documents and Settings\13\Рабочий стол\Прайс\8ZWTR2LDTKNVe0jUavwb2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05375" y="714375"/>
          <a:ext cx="8096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68</xdr:row>
      <xdr:rowOff>190500</xdr:rowOff>
    </xdr:from>
    <xdr:to>
      <xdr:col>4</xdr:col>
      <xdr:colOff>0</xdr:colOff>
      <xdr:row>69</xdr:row>
      <xdr:rowOff>19050</xdr:rowOff>
    </xdr:to>
    <xdr:sp>
      <xdr:nvSpPr>
        <xdr:cNvPr id="39" name="Line 2"/>
        <xdr:cNvSpPr>
          <a:spLocks/>
        </xdr:cNvSpPr>
      </xdr:nvSpPr>
      <xdr:spPr>
        <a:xfrm>
          <a:off x="5829300" y="202977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190500</xdr:rowOff>
    </xdr:from>
    <xdr:to>
      <xdr:col>4</xdr:col>
      <xdr:colOff>0</xdr:colOff>
      <xdr:row>69</xdr:row>
      <xdr:rowOff>19050</xdr:rowOff>
    </xdr:to>
    <xdr:sp>
      <xdr:nvSpPr>
        <xdr:cNvPr id="40" name="Line 2"/>
        <xdr:cNvSpPr>
          <a:spLocks/>
        </xdr:cNvSpPr>
      </xdr:nvSpPr>
      <xdr:spPr>
        <a:xfrm>
          <a:off x="5829300" y="202977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190500</xdr:rowOff>
    </xdr:from>
    <xdr:to>
      <xdr:col>4</xdr:col>
      <xdr:colOff>0</xdr:colOff>
      <xdr:row>69</xdr:row>
      <xdr:rowOff>19050</xdr:rowOff>
    </xdr:to>
    <xdr:sp>
      <xdr:nvSpPr>
        <xdr:cNvPr id="41" name="Line 2"/>
        <xdr:cNvSpPr>
          <a:spLocks/>
        </xdr:cNvSpPr>
      </xdr:nvSpPr>
      <xdr:spPr>
        <a:xfrm>
          <a:off x="5829300" y="202977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68</xdr:row>
      <xdr:rowOff>190500</xdr:rowOff>
    </xdr:from>
    <xdr:to>
      <xdr:col>3</xdr:col>
      <xdr:colOff>0</xdr:colOff>
      <xdr:row>69</xdr:row>
      <xdr:rowOff>19050</xdr:rowOff>
    </xdr:to>
    <xdr:sp>
      <xdr:nvSpPr>
        <xdr:cNvPr id="42" name="Line 2"/>
        <xdr:cNvSpPr>
          <a:spLocks/>
        </xdr:cNvSpPr>
      </xdr:nvSpPr>
      <xdr:spPr>
        <a:xfrm>
          <a:off x="5010150" y="202977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190500</xdr:rowOff>
    </xdr:from>
    <xdr:to>
      <xdr:col>4</xdr:col>
      <xdr:colOff>0</xdr:colOff>
      <xdr:row>69</xdr:row>
      <xdr:rowOff>19050</xdr:rowOff>
    </xdr:to>
    <xdr:sp>
      <xdr:nvSpPr>
        <xdr:cNvPr id="43" name="Line 3"/>
        <xdr:cNvSpPr>
          <a:spLocks/>
        </xdr:cNvSpPr>
      </xdr:nvSpPr>
      <xdr:spPr>
        <a:xfrm>
          <a:off x="5829300" y="202977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68</xdr:row>
      <xdr:rowOff>190500</xdr:rowOff>
    </xdr:from>
    <xdr:to>
      <xdr:col>3</xdr:col>
      <xdr:colOff>0</xdr:colOff>
      <xdr:row>69</xdr:row>
      <xdr:rowOff>19050</xdr:rowOff>
    </xdr:to>
    <xdr:sp>
      <xdr:nvSpPr>
        <xdr:cNvPr id="44" name="Line 2"/>
        <xdr:cNvSpPr>
          <a:spLocks/>
        </xdr:cNvSpPr>
      </xdr:nvSpPr>
      <xdr:spPr>
        <a:xfrm>
          <a:off x="5010150" y="202977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190500</xdr:rowOff>
    </xdr:from>
    <xdr:to>
      <xdr:col>4</xdr:col>
      <xdr:colOff>0</xdr:colOff>
      <xdr:row>69</xdr:row>
      <xdr:rowOff>19050</xdr:rowOff>
    </xdr:to>
    <xdr:sp>
      <xdr:nvSpPr>
        <xdr:cNvPr id="45" name="Line 3"/>
        <xdr:cNvSpPr>
          <a:spLocks/>
        </xdr:cNvSpPr>
      </xdr:nvSpPr>
      <xdr:spPr>
        <a:xfrm>
          <a:off x="5829300" y="202977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67</xdr:row>
      <xdr:rowOff>190500</xdr:rowOff>
    </xdr:from>
    <xdr:to>
      <xdr:col>4</xdr:col>
      <xdr:colOff>0</xdr:colOff>
      <xdr:row>68</xdr:row>
      <xdr:rowOff>19050</xdr:rowOff>
    </xdr:to>
    <xdr:sp>
      <xdr:nvSpPr>
        <xdr:cNvPr id="46" name="Line 2"/>
        <xdr:cNvSpPr>
          <a:spLocks/>
        </xdr:cNvSpPr>
      </xdr:nvSpPr>
      <xdr:spPr>
        <a:xfrm>
          <a:off x="5829300" y="2006917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67</xdr:row>
      <xdr:rowOff>190500</xdr:rowOff>
    </xdr:from>
    <xdr:to>
      <xdr:col>4</xdr:col>
      <xdr:colOff>0</xdr:colOff>
      <xdr:row>68</xdr:row>
      <xdr:rowOff>19050</xdr:rowOff>
    </xdr:to>
    <xdr:sp>
      <xdr:nvSpPr>
        <xdr:cNvPr id="47" name="Line 2"/>
        <xdr:cNvSpPr>
          <a:spLocks/>
        </xdr:cNvSpPr>
      </xdr:nvSpPr>
      <xdr:spPr>
        <a:xfrm>
          <a:off x="5829300" y="2006917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67</xdr:row>
      <xdr:rowOff>190500</xdr:rowOff>
    </xdr:from>
    <xdr:to>
      <xdr:col>4</xdr:col>
      <xdr:colOff>0</xdr:colOff>
      <xdr:row>68</xdr:row>
      <xdr:rowOff>19050</xdr:rowOff>
    </xdr:to>
    <xdr:sp>
      <xdr:nvSpPr>
        <xdr:cNvPr id="48" name="Line 2"/>
        <xdr:cNvSpPr>
          <a:spLocks/>
        </xdr:cNvSpPr>
      </xdr:nvSpPr>
      <xdr:spPr>
        <a:xfrm>
          <a:off x="5829300" y="2006917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67</xdr:row>
      <xdr:rowOff>190500</xdr:rowOff>
    </xdr:from>
    <xdr:to>
      <xdr:col>3</xdr:col>
      <xdr:colOff>0</xdr:colOff>
      <xdr:row>68</xdr:row>
      <xdr:rowOff>19050</xdr:rowOff>
    </xdr:to>
    <xdr:sp>
      <xdr:nvSpPr>
        <xdr:cNvPr id="49" name="Line 2"/>
        <xdr:cNvSpPr>
          <a:spLocks/>
        </xdr:cNvSpPr>
      </xdr:nvSpPr>
      <xdr:spPr>
        <a:xfrm>
          <a:off x="5010150" y="2006917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67</xdr:row>
      <xdr:rowOff>190500</xdr:rowOff>
    </xdr:from>
    <xdr:to>
      <xdr:col>4</xdr:col>
      <xdr:colOff>0</xdr:colOff>
      <xdr:row>68</xdr:row>
      <xdr:rowOff>19050</xdr:rowOff>
    </xdr:to>
    <xdr:sp>
      <xdr:nvSpPr>
        <xdr:cNvPr id="50" name="Line 3"/>
        <xdr:cNvSpPr>
          <a:spLocks/>
        </xdr:cNvSpPr>
      </xdr:nvSpPr>
      <xdr:spPr>
        <a:xfrm>
          <a:off x="5829300" y="2006917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67</xdr:row>
      <xdr:rowOff>190500</xdr:rowOff>
    </xdr:from>
    <xdr:to>
      <xdr:col>4</xdr:col>
      <xdr:colOff>0</xdr:colOff>
      <xdr:row>68</xdr:row>
      <xdr:rowOff>19050</xdr:rowOff>
    </xdr:to>
    <xdr:sp>
      <xdr:nvSpPr>
        <xdr:cNvPr id="51" name="Line 3"/>
        <xdr:cNvSpPr>
          <a:spLocks/>
        </xdr:cNvSpPr>
      </xdr:nvSpPr>
      <xdr:spPr>
        <a:xfrm>
          <a:off x="5829300" y="2006917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91</xdr:row>
      <xdr:rowOff>190500</xdr:rowOff>
    </xdr:from>
    <xdr:to>
      <xdr:col>4</xdr:col>
      <xdr:colOff>0</xdr:colOff>
      <xdr:row>92</xdr:row>
      <xdr:rowOff>19050</xdr:rowOff>
    </xdr:to>
    <xdr:sp>
      <xdr:nvSpPr>
        <xdr:cNvPr id="52" name="Line 2"/>
        <xdr:cNvSpPr>
          <a:spLocks/>
        </xdr:cNvSpPr>
      </xdr:nvSpPr>
      <xdr:spPr>
        <a:xfrm>
          <a:off x="5829300" y="26308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91</xdr:row>
      <xdr:rowOff>190500</xdr:rowOff>
    </xdr:from>
    <xdr:to>
      <xdr:col>4</xdr:col>
      <xdr:colOff>0</xdr:colOff>
      <xdr:row>92</xdr:row>
      <xdr:rowOff>19050</xdr:rowOff>
    </xdr:to>
    <xdr:sp>
      <xdr:nvSpPr>
        <xdr:cNvPr id="53" name="Line 2"/>
        <xdr:cNvSpPr>
          <a:spLocks/>
        </xdr:cNvSpPr>
      </xdr:nvSpPr>
      <xdr:spPr>
        <a:xfrm>
          <a:off x="5829300" y="26308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91</xdr:row>
      <xdr:rowOff>190500</xdr:rowOff>
    </xdr:from>
    <xdr:to>
      <xdr:col>4</xdr:col>
      <xdr:colOff>0</xdr:colOff>
      <xdr:row>92</xdr:row>
      <xdr:rowOff>19050</xdr:rowOff>
    </xdr:to>
    <xdr:sp>
      <xdr:nvSpPr>
        <xdr:cNvPr id="54" name="Line 2"/>
        <xdr:cNvSpPr>
          <a:spLocks/>
        </xdr:cNvSpPr>
      </xdr:nvSpPr>
      <xdr:spPr>
        <a:xfrm>
          <a:off x="5829300" y="26308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91</xdr:row>
      <xdr:rowOff>190500</xdr:rowOff>
    </xdr:from>
    <xdr:to>
      <xdr:col>3</xdr:col>
      <xdr:colOff>0</xdr:colOff>
      <xdr:row>92</xdr:row>
      <xdr:rowOff>19050</xdr:rowOff>
    </xdr:to>
    <xdr:sp>
      <xdr:nvSpPr>
        <xdr:cNvPr id="55" name="Line 2"/>
        <xdr:cNvSpPr>
          <a:spLocks/>
        </xdr:cNvSpPr>
      </xdr:nvSpPr>
      <xdr:spPr>
        <a:xfrm>
          <a:off x="5010150" y="26308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91</xdr:row>
      <xdr:rowOff>190500</xdr:rowOff>
    </xdr:from>
    <xdr:to>
      <xdr:col>4</xdr:col>
      <xdr:colOff>0</xdr:colOff>
      <xdr:row>92</xdr:row>
      <xdr:rowOff>19050</xdr:rowOff>
    </xdr:to>
    <xdr:sp>
      <xdr:nvSpPr>
        <xdr:cNvPr id="56" name="Line 3"/>
        <xdr:cNvSpPr>
          <a:spLocks/>
        </xdr:cNvSpPr>
      </xdr:nvSpPr>
      <xdr:spPr>
        <a:xfrm>
          <a:off x="5829300" y="26308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91</xdr:row>
      <xdr:rowOff>190500</xdr:rowOff>
    </xdr:from>
    <xdr:to>
      <xdr:col>3</xdr:col>
      <xdr:colOff>0</xdr:colOff>
      <xdr:row>92</xdr:row>
      <xdr:rowOff>19050</xdr:rowOff>
    </xdr:to>
    <xdr:sp>
      <xdr:nvSpPr>
        <xdr:cNvPr id="57" name="Line 2"/>
        <xdr:cNvSpPr>
          <a:spLocks/>
        </xdr:cNvSpPr>
      </xdr:nvSpPr>
      <xdr:spPr>
        <a:xfrm>
          <a:off x="5010150" y="26308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91</xdr:row>
      <xdr:rowOff>190500</xdr:rowOff>
    </xdr:from>
    <xdr:to>
      <xdr:col>4</xdr:col>
      <xdr:colOff>0</xdr:colOff>
      <xdr:row>92</xdr:row>
      <xdr:rowOff>19050</xdr:rowOff>
    </xdr:to>
    <xdr:sp>
      <xdr:nvSpPr>
        <xdr:cNvPr id="58" name="Line 3"/>
        <xdr:cNvSpPr>
          <a:spLocks/>
        </xdr:cNvSpPr>
      </xdr:nvSpPr>
      <xdr:spPr>
        <a:xfrm>
          <a:off x="5829300" y="26308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91</xdr:row>
      <xdr:rowOff>190500</xdr:rowOff>
    </xdr:from>
    <xdr:to>
      <xdr:col>4</xdr:col>
      <xdr:colOff>0</xdr:colOff>
      <xdr:row>92</xdr:row>
      <xdr:rowOff>19050</xdr:rowOff>
    </xdr:to>
    <xdr:sp>
      <xdr:nvSpPr>
        <xdr:cNvPr id="59" name="Line 2"/>
        <xdr:cNvSpPr>
          <a:spLocks/>
        </xdr:cNvSpPr>
      </xdr:nvSpPr>
      <xdr:spPr>
        <a:xfrm>
          <a:off x="5829300" y="26308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91</xdr:row>
      <xdr:rowOff>190500</xdr:rowOff>
    </xdr:from>
    <xdr:to>
      <xdr:col>4</xdr:col>
      <xdr:colOff>0</xdr:colOff>
      <xdr:row>92</xdr:row>
      <xdr:rowOff>19050</xdr:rowOff>
    </xdr:to>
    <xdr:sp>
      <xdr:nvSpPr>
        <xdr:cNvPr id="60" name="Line 2"/>
        <xdr:cNvSpPr>
          <a:spLocks/>
        </xdr:cNvSpPr>
      </xdr:nvSpPr>
      <xdr:spPr>
        <a:xfrm>
          <a:off x="5829300" y="26308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91</xdr:row>
      <xdr:rowOff>190500</xdr:rowOff>
    </xdr:from>
    <xdr:to>
      <xdr:col>4</xdr:col>
      <xdr:colOff>0</xdr:colOff>
      <xdr:row>92</xdr:row>
      <xdr:rowOff>19050</xdr:rowOff>
    </xdr:to>
    <xdr:sp>
      <xdr:nvSpPr>
        <xdr:cNvPr id="61" name="Line 2"/>
        <xdr:cNvSpPr>
          <a:spLocks/>
        </xdr:cNvSpPr>
      </xdr:nvSpPr>
      <xdr:spPr>
        <a:xfrm>
          <a:off x="5829300" y="26308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91</xdr:row>
      <xdr:rowOff>190500</xdr:rowOff>
    </xdr:from>
    <xdr:to>
      <xdr:col>3</xdr:col>
      <xdr:colOff>0</xdr:colOff>
      <xdr:row>92</xdr:row>
      <xdr:rowOff>19050</xdr:rowOff>
    </xdr:to>
    <xdr:sp>
      <xdr:nvSpPr>
        <xdr:cNvPr id="62" name="Line 2"/>
        <xdr:cNvSpPr>
          <a:spLocks/>
        </xdr:cNvSpPr>
      </xdr:nvSpPr>
      <xdr:spPr>
        <a:xfrm>
          <a:off x="5010150" y="26308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91</xdr:row>
      <xdr:rowOff>190500</xdr:rowOff>
    </xdr:from>
    <xdr:to>
      <xdr:col>4</xdr:col>
      <xdr:colOff>0</xdr:colOff>
      <xdr:row>92</xdr:row>
      <xdr:rowOff>19050</xdr:rowOff>
    </xdr:to>
    <xdr:sp>
      <xdr:nvSpPr>
        <xdr:cNvPr id="63" name="Line 3"/>
        <xdr:cNvSpPr>
          <a:spLocks/>
        </xdr:cNvSpPr>
      </xdr:nvSpPr>
      <xdr:spPr>
        <a:xfrm>
          <a:off x="5829300" y="26308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91</xdr:row>
      <xdr:rowOff>190500</xdr:rowOff>
    </xdr:from>
    <xdr:to>
      <xdr:col>3</xdr:col>
      <xdr:colOff>0</xdr:colOff>
      <xdr:row>92</xdr:row>
      <xdr:rowOff>19050</xdr:rowOff>
    </xdr:to>
    <xdr:sp>
      <xdr:nvSpPr>
        <xdr:cNvPr id="64" name="Line 2"/>
        <xdr:cNvSpPr>
          <a:spLocks/>
        </xdr:cNvSpPr>
      </xdr:nvSpPr>
      <xdr:spPr>
        <a:xfrm>
          <a:off x="5010150" y="26308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91</xdr:row>
      <xdr:rowOff>190500</xdr:rowOff>
    </xdr:from>
    <xdr:to>
      <xdr:col>4</xdr:col>
      <xdr:colOff>0</xdr:colOff>
      <xdr:row>92</xdr:row>
      <xdr:rowOff>19050</xdr:rowOff>
    </xdr:to>
    <xdr:sp>
      <xdr:nvSpPr>
        <xdr:cNvPr id="65" name="Line 3"/>
        <xdr:cNvSpPr>
          <a:spLocks/>
        </xdr:cNvSpPr>
      </xdr:nvSpPr>
      <xdr:spPr>
        <a:xfrm>
          <a:off x="5829300" y="26308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90</xdr:row>
      <xdr:rowOff>190500</xdr:rowOff>
    </xdr:from>
    <xdr:to>
      <xdr:col>4</xdr:col>
      <xdr:colOff>0</xdr:colOff>
      <xdr:row>91</xdr:row>
      <xdr:rowOff>19050</xdr:rowOff>
    </xdr:to>
    <xdr:sp>
      <xdr:nvSpPr>
        <xdr:cNvPr id="66" name="Line 2"/>
        <xdr:cNvSpPr>
          <a:spLocks/>
        </xdr:cNvSpPr>
      </xdr:nvSpPr>
      <xdr:spPr>
        <a:xfrm>
          <a:off x="5829300" y="258794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90</xdr:row>
      <xdr:rowOff>190500</xdr:rowOff>
    </xdr:from>
    <xdr:to>
      <xdr:col>4</xdr:col>
      <xdr:colOff>0</xdr:colOff>
      <xdr:row>91</xdr:row>
      <xdr:rowOff>19050</xdr:rowOff>
    </xdr:to>
    <xdr:sp>
      <xdr:nvSpPr>
        <xdr:cNvPr id="67" name="Line 2"/>
        <xdr:cNvSpPr>
          <a:spLocks/>
        </xdr:cNvSpPr>
      </xdr:nvSpPr>
      <xdr:spPr>
        <a:xfrm>
          <a:off x="5829300" y="258794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90</xdr:row>
      <xdr:rowOff>190500</xdr:rowOff>
    </xdr:from>
    <xdr:to>
      <xdr:col>4</xdr:col>
      <xdr:colOff>0</xdr:colOff>
      <xdr:row>91</xdr:row>
      <xdr:rowOff>19050</xdr:rowOff>
    </xdr:to>
    <xdr:sp>
      <xdr:nvSpPr>
        <xdr:cNvPr id="68" name="Line 2"/>
        <xdr:cNvSpPr>
          <a:spLocks/>
        </xdr:cNvSpPr>
      </xdr:nvSpPr>
      <xdr:spPr>
        <a:xfrm>
          <a:off x="5829300" y="258794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90</xdr:row>
      <xdr:rowOff>190500</xdr:rowOff>
    </xdr:from>
    <xdr:to>
      <xdr:col>3</xdr:col>
      <xdr:colOff>0</xdr:colOff>
      <xdr:row>91</xdr:row>
      <xdr:rowOff>19050</xdr:rowOff>
    </xdr:to>
    <xdr:sp>
      <xdr:nvSpPr>
        <xdr:cNvPr id="69" name="Line 2"/>
        <xdr:cNvSpPr>
          <a:spLocks/>
        </xdr:cNvSpPr>
      </xdr:nvSpPr>
      <xdr:spPr>
        <a:xfrm>
          <a:off x="5010150" y="258794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90</xdr:row>
      <xdr:rowOff>190500</xdr:rowOff>
    </xdr:from>
    <xdr:to>
      <xdr:col>4</xdr:col>
      <xdr:colOff>0</xdr:colOff>
      <xdr:row>91</xdr:row>
      <xdr:rowOff>19050</xdr:rowOff>
    </xdr:to>
    <xdr:sp>
      <xdr:nvSpPr>
        <xdr:cNvPr id="70" name="Line 3"/>
        <xdr:cNvSpPr>
          <a:spLocks/>
        </xdr:cNvSpPr>
      </xdr:nvSpPr>
      <xdr:spPr>
        <a:xfrm>
          <a:off x="5829300" y="258794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90</xdr:row>
      <xdr:rowOff>190500</xdr:rowOff>
    </xdr:from>
    <xdr:to>
      <xdr:col>4</xdr:col>
      <xdr:colOff>0</xdr:colOff>
      <xdr:row>91</xdr:row>
      <xdr:rowOff>19050</xdr:rowOff>
    </xdr:to>
    <xdr:sp>
      <xdr:nvSpPr>
        <xdr:cNvPr id="71" name="Line 3"/>
        <xdr:cNvSpPr>
          <a:spLocks/>
        </xdr:cNvSpPr>
      </xdr:nvSpPr>
      <xdr:spPr>
        <a:xfrm>
          <a:off x="5829300" y="258794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91</xdr:row>
      <xdr:rowOff>190500</xdr:rowOff>
    </xdr:from>
    <xdr:to>
      <xdr:col>4</xdr:col>
      <xdr:colOff>0</xdr:colOff>
      <xdr:row>92</xdr:row>
      <xdr:rowOff>19050</xdr:rowOff>
    </xdr:to>
    <xdr:sp>
      <xdr:nvSpPr>
        <xdr:cNvPr id="72" name="Line 2"/>
        <xdr:cNvSpPr>
          <a:spLocks/>
        </xdr:cNvSpPr>
      </xdr:nvSpPr>
      <xdr:spPr>
        <a:xfrm>
          <a:off x="5829300" y="26308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91</xdr:row>
      <xdr:rowOff>190500</xdr:rowOff>
    </xdr:from>
    <xdr:to>
      <xdr:col>4</xdr:col>
      <xdr:colOff>0</xdr:colOff>
      <xdr:row>92</xdr:row>
      <xdr:rowOff>19050</xdr:rowOff>
    </xdr:to>
    <xdr:sp>
      <xdr:nvSpPr>
        <xdr:cNvPr id="73" name="Line 2"/>
        <xdr:cNvSpPr>
          <a:spLocks/>
        </xdr:cNvSpPr>
      </xdr:nvSpPr>
      <xdr:spPr>
        <a:xfrm>
          <a:off x="5829300" y="26308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91</xdr:row>
      <xdr:rowOff>190500</xdr:rowOff>
    </xdr:from>
    <xdr:to>
      <xdr:col>4</xdr:col>
      <xdr:colOff>0</xdr:colOff>
      <xdr:row>92</xdr:row>
      <xdr:rowOff>19050</xdr:rowOff>
    </xdr:to>
    <xdr:sp>
      <xdr:nvSpPr>
        <xdr:cNvPr id="74" name="Line 2"/>
        <xdr:cNvSpPr>
          <a:spLocks/>
        </xdr:cNvSpPr>
      </xdr:nvSpPr>
      <xdr:spPr>
        <a:xfrm>
          <a:off x="5829300" y="26308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91</xdr:row>
      <xdr:rowOff>190500</xdr:rowOff>
    </xdr:from>
    <xdr:to>
      <xdr:col>3</xdr:col>
      <xdr:colOff>0</xdr:colOff>
      <xdr:row>92</xdr:row>
      <xdr:rowOff>19050</xdr:rowOff>
    </xdr:to>
    <xdr:sp>
      <xdr:nvSpPr>
        <xdr:cNvPr id="75" name="Line 2"/>
        <xdr:cNvSpPr>
          <a:spLocks/>
        </xdr:cNvSpPr>
      </xdr:nvSpPr>
      <xdr:spPr>
        <a:xfrm>
          <a:off x="5010150" y="26308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91</xdr:row>
      <xdr:rowOff>190500</xdr:rowOff>
    </xdr:from>
    <xdr:to>
      <xdr:col>4</xdr:col>
      <xdr:colOff>0</xdr:colOff>
      <xdr:row>92</xdr:row>
      <xdr:rowOff>19050</xdr:rowOff>
    </xdr:to>
    <xdr:sp>
      <xdr:nvSpPr>
        <xdr:cNvPr id="76" name="Line 3"/>
        <xdr:cNvSpPr>
          <a:spLocks/>
        </xdr:cNvSpPr>
      </xdr:nvSpPr>
      <xdr:spPr>
        <a:xfrm>
          <a:off x="5829300" y="26308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91</xdr:row>
      <xdr:rowOff>190500</xdr:rowOff>
    </xdr:from>
    <xdr:to>
      <xdr:col>3</xdr:col>
      <xdr:colOff>0</xdr:colOff>
      <xdr:row>92</xdr:row>
      <xdr:rowOff>19050</xdr:rowOff>
    </xdr:to>
    <xdr:sp>
      <xdr:nvSpPr>
        <xdr:cNvPr id="77" name="Line 2"/>
        <xdr:cNvSpPr>
          <a:spLocks/>
        </xdr:cNvSpPr>
      </xdr:nvSpPr>
      <xdr:spPr>
        <a:xfrm>
          <a:off x="5010150" y="26308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91</xdr:row>
      <xdr:rowOff>190500</xdr:rowOff>
    </xdr:from>
    <xdr:to>
      <xdr:col>4</xdr:col>
      <xdr:colOff>0</xdr:colOff>
      <xdr:row>92</xdr:row>
      <xdr:rowOff>19050</xdr:rowOff>
    </xdr:to>
    <xdr:sp>
      <xdr:nvSpPr>
        <xdr:cNvPr id="78" name="Line 3"/>
        <xdr:cNvSpPr>
          <a:spLocks/>
        </xdr:cNvSpPr>
      </xdr:nvSpPr>
      <xdr:spPr>
        <a:xfrm>
          <a:off x="5829300" y="26308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91</xdr:row>
      <xdr:rowOff>190500</xdr:rowOff>
    </xdr:from>
    <xdr:to>
      <xdr:col>4</xdr:col>
      <xdr:colOff>0</xdr:colOff>
      <xdr:row>92</xdr:row>
      <xdr:rowOff>19050</xdr:rowOff>
    </xdr:to>
    <xdr:sp>
      <xdr:nvSpPr>
        <xdr:cNvPr id="79" name="Line 2"/>
        <xdr:cNvSpPr>
          <a:spLocks/>
        </xdr:cNvSpPr>
      </xdr:nvSpPr>
      <xdr:spPr>
        <a:xfrm>
          <a:off x="5829300" y="26308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91</xdr:row>
      <xdr:rowOff>190500</xdr:rowOff>
    </xdr:from>
    <xdr:to>
      <xdr:col>4</xdr:col>
      <xdr:colOff>0</xdr:colOff>
      <xdr:row>92</xdr:row>
      <xdr:rowOff>19050</xdr:rowOff>
    </xdr:to>
    <xdr:sp>
      <xdr:nvSpPr>
        <xdr:cNvPr id="80" name="Line 2"/>
        <xdr:cNvSpPr>
          <a:spLocks/>
        </xdr:cNvSpPr>
      </xdr:nvSpPr>
      <xdr:spPr>
        <a:xfrm>
          <a:off x="5829300" y="26308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91</xdr:row>
      <xdr:rowOff>190500</xdr:rowOff>
    </xdr:from>
    <xdr:to>
      <xdr:col>4</xdr:col>
      <xdr:colOff>0</xdr:colOff>
      <xdr:row>92</xdr:row>
      <xdr:rowOff>19050</xdr:rowOff>
    </xdr:to>
    <xdr:sp>
      <xdr:nvSpPr>
        <xdr:cNvPr id="81" name="Line 2"/>
        <xdr:cNvSpPr>
          <a:spLocks/>
        </xdr:cNvSpPr>
      </xdr:nvSpPr>
      <xdr:spPr>
        <a:xfrm>
          <a:off x="5829300" y="26308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91</xdr:row>
      <xdr:rowOff>190500</xdr:rowOff>
    </xdr:from>
    <xdr:to>
      <xdr:col>3</xdr:col>
      <xdr:colOff>0</xdr:colOff>
      <xdr:row>92</xdr:row>
      <xdr:rowOff>19050</xdr:rowOff>
    </xdr:to>
    <xdr:sp>
      <xdr:nvSpPr>
        <xdr:cNvPr id="82" name="Line 2"/>
        <xdr:cNvSpPr>
          <a:spLocks/>
        </xdr:cNvSpPr>
      </xdr:nvSpPr>
      <xdr:spPr>
        <a:xfrm>
          <a:off x="5010150" y="26308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91</xdr:row>
      <xdr:rowOff>190500</xdr:rowOff>
    </xdr:from>
    <xdr:to>
      <xdr:col>4</xdr:col>
      <xdr:colOff>0</xdr:colOff>
      <xdr:row>92</xdr:row>
      <xdr:rowOff>19050</xdr:rowOff>
    </xdr:to>
    <xdr:sp>
      <xdr:nvSpPr>
        <xdr:cNvPr id="83" name="Line 3"/>
        <xdr:cNvSpPr>
          <a:spLocks/>
        </xdr:cNvSpPr>
      </xdr:nvSpPr>
      <xdr:spPr>
        <a:xfrm>
          <a:off x="5829300" y="26308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91</xdr:row>
      <xdr:rowOff>190500</xdr:rowOff>
    </xdr:from>
    <xdr:to>
      <xdr:col>3</xdr:col>
      <xdr:colOff>0</xdr:colOff>
      <xdr:row>92</xdr:row>
      <xdr:rowOff>19050</xdr:rowOff>
    </xdr:to>
    <xdr:sp>
      <xdr:nvSpPr>
        <xdr:cNvPr id="84" name="Line 2"/>
        <xdr:cNvSpPr>
          <a:spLocks/>
        </xdr:cNvSpPr>
      </xdr:nvSpPr>
      <xdr:spPr>
        <a:xfrm>
          <a:off x="5010150" y="26308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91</xdr:row>
      <xdr:rowOff>190500</xdr:rowOff>
    </xdr:from>
    <xdr:to>
      <xdr:col>4</xdr:col>
      <xdr:colOff>0</xdr:colOff>
      <xdr:row>92</xdr:row>
      <xdr:rowOff>19050</xdr:rowOff>
    </xdr:to>
    <xdr:sp>
      <xdr:nvSpPr>
        <xdr:cNvPr id="85" name="Line 3"/>
        <xdr:cNvSpPr>
          <a:spLocks/>
        </xdr:cNvSpPr>
      </xdr:nvSpPr>
      <xdr:spPr>
        <a:xfrm>
          <a:off x="5829300" y="263080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90</xdr:row>
      <xdr:rowOff>190500</xdr:rowOff>
    </xdr:from>
    <xdr:to>
      <xdr:col>4</xdr:col>
      <xdr:colOff>0</xdr:colOff>
      <xdr:row>91</xdr:row>
      <xdr:rowOff>19050</xdr:rowOff>
    </xdr:to>
    <xdr:sp>
      <xdr:nvSpPr>
        <xdr:cNvPr id="86" name="Line 2"/>
        <xdr:cNvSpPr>
          <a:spLocks/>
        </xdr:cNvSpPr>
      </xdr:nvSpPr>
      <xdr:spPr>
        <a:xfrm>
          <a:off x="5829300" y="258794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90</xdr:row>
      <xdr:rowOff>190500</xdr:rowOff>
    </xdr:from>
    <xdr:to>
      <xdr:col>4</xdr:col>
      <xdr:colOff>0</xdr:colOff>
      <xdr:row>91</xdr:row>
      <xdr:rowOff>19050</xdr:rowOff>
    </xdr:to>
    <xdr:sp>
      <xdr:nvSpPr>
        <xdr:cNvPr id="87" name="Line 2"/>
        <xdr:cNvSpPr>
          <a:spLocks/>
        </xdr:cNvSpPr>
      </xdr:nvSpPr>
      <xdr:spPr>
        <a:xfrm>
          <a:off x="5829300" y="258794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90</xdr:row>
      <xdr:rowOff>190500</xdr:rowOff>
    </xdr:from>
    <xdr:to>
      <xdr:col>4</xdr:col>
      <xdr:colOff>0</xdr:colOff>
      <xdr:row>91</xdr:row>
      <xdr:rowOff>19050</xdr:rowOff>
    </xdr:to>
    <xdr:sp>
      <xdr:nvSpPr>
        <xdr:cNvPr id="88" name="Line 2"/>
        <xdr:cNvSpPr>
          <a:spLocks/>
        </xdr:cNvSpPr>
      </xdr:nvSpPr>
      <xdr:spPr>
        <a:xfrm>
          <a:off x="5829300" y="258794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90</xdr:row>
      <xdr:rowOff>190500</xdr:rowOff>
    </xdr:from>
    <xdr:to>
      <xdr:col>3</xdr:col>
      <xdr:colOff>0</xdr:colOff>
      <xdr:row>91</xdr:row>
      <xdr:rowOff>19050</xdr:rowOff>
    </xdr:to>
    <xdr:sp>
      <xdr:nvSpPr>
        <xdr:cNvPr id="89" name="Line 2"/>
        <xdr:cNvSpPr>
          <a:spLocks/>
        </xdr:cNvSpPr>
      </xdr:nvSpPr>
      <xdr:spPr>
        <a:xfrm>
          <a:off x="5010150" y="258794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90</xdr:row>
      <xdr:rowOff>190500</xdr:rowOff>
    </xdr:from>
    <xdr:to>
      <xdr:col>4</xdr:col>
      <xdr:colOff>0</xdr:colOff>
      <xdr:row>91</xdr:row>
      <xdr:rowOff>19050</xdr:rowOff>
    </xdr:to>
    <xdr:sp>
      <xdr:nvSpPr>
        <xdr:cNvPr id="90" name="Line 3"/>
        <xdr:cNvSpPr>
          <a:spLocks/>
        </xdr:cNvSpPr>
      </xdr:nvSpPr>
      <xdr:spPr>
        <a:xfrm>
          <a:off x="5829300" y="258794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90</xdr:row>
      <xdr:rowOff>190500</xdr:rowOff>
    </xdr:from>
    <xdr:to>
      <xdr:col>4</xdr:col>
      <xdr:colOff>0</xdr:colOff>
      <xdr:row>91</xdr:row>
      <xdr:rowOff>19050</xdr:rowOff>
    </xdr:to>
    <xdr:sp>
      <xdr:nvSpPr>
        <xdr:cNvPr id="91" name="Line 3"/>
        <xdr:cNvSpPr>
          <a:spLocks/>
        </xdr:cNvSpPr>
      </xdr:nvSpPr>
      <xdr:spPr>
        <a:xfrm>
          <a:off x="5829300" y="258794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190500</xdr:rowOff>
    </xdr:from>
    <xdr:to>
      <xdr:col>4</xdr:col>
      <xdr:colOff>0</xdr:colOff>
      <xdr:row>69</xdr:row>
      <xdr:rowOff>19050</xdr:rowOff>
    </xdr:to>
    <xdr:sp>
      <xdr:nvSpPr>
        <xdr:cNvPr id="92" name="Line 2"/>
        <xdr:cNvSpPr>
          <a:spLocks/>
        </xdr:cNvSpPr>
      </xdr:nvSpPr>
      <xdr:spPr>
        <a:xfrm>
          <a:off x="5829300" y="202977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190500</xdr:rowOff>
    </xdr:from>
    <xdr:to>
      <xdr:col>4</xdr:col>
      <xdr:colOff>0</xdr:colOff>
      <xdr:row>69</xdr:row>
      <xdr:rowOff>19050</xdr:rowOff>
    </xdr:to>
    <xdr:sp>
      <xdr:nvSpPr>
        <xdr:cNvPr id="93" name="Line 2"/>
        <xdr:cNvSpPr>
          <a:spLocks/>
        </xdr:cNvSpPr>
      </xdr:nvSpPr>
      <xdr:spPr>
        <a:xfrm>
          <a:off x="5829300" y="202977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190500</xdr:rowOff>
    </xdr:from>
    <xdr:to>
      <xdr:col>4</xdr:col>
      <xdr:colOff>0</xdr:colOff>
      <xdr:row>69</xdr:row>
      <xdr:rowOff>19050</xdr:rowOff>
    </xdr:to>
    <xdr:sp>
      <xdr:nvSpPr>
        <xdr:cNvPr id="94" name="Line 2"/>
        <xdr:cNvSpPr>
          <a:spLocks/>
        </xdr:cNvSpPr>
      </xdr:nvSpPr>
      <xdr:spPr>
        <a:xfrm>
          <a:off x="5829300" y="202977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68</xdr:row>
      <xdr:rowOff>190500</xdr:rowOff>
    </xdr:from>
    <xdr:to>
      <xdr:col>3</xdr:col>
      <xdr:colOff>0</xdr:colOff>
      <xdr:row>69</xdr:row>
      <xdr:rowOff>19050</xdr:rowOff>
    </xdr:to>
    <xdr:sp>
      <xdr:nvSpPr>
        <xdr:cNvPr id="95" name="Line 2"/>
        <xdr:cNvSpPr>
          <a:spLocks/>
        </xdr:cNvSpPr>
      </xdr:nvSpPr>
      <xdr:spPr>
        <a:xfrm>
          <a:off x="5010150" y="202977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190500</xdr:rowOff>
    </xdr:from>
    <xdr:to>
      <xdr:col>4</xdr:col>
      <xdr:colOff>0</xdr:colOff>
      <xdr:row>69</xdr:row>
      <xdr:rowOff>19050</xdr:rowOff>
    </xdr:to>
    <xdr:sp>
      <xdr:nvSpPr>
        <xdr:cNvPr id="96" name="Line 3"/>
        <xdr:cNvSpPr>
          <a:spLocks/>
        </xdr:cNvSpPr>
      </xdr:nvSpPr>
      <xdr:spPr>
        <a:xfrm>
          <a:off x="5829300" y="202977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68</xdr:row>
      <xdr:rowOff>190500</xdr:rowOff>
    </xdr:from>
    <xdr:to>
      <xdr:col>3</xdr:col>
      <xdr:colOff>0</xdr:colOff>
      <xdr:row>69</xdr:row>
      <xdr:rowOff>19050</xdr:rowOff>
    </xdr:to>
    <xdr:sp>
      <xdr:nvSpPr>
        <xdr:cNvPr id="97" name="Line 2"/>
        <xdr:cNvSpPr>
          <a:spLocks/>
        </xdr:cNvSpPr>
      </xdr:nvSpPr>
      <xdr:spPr>
        <a:xfrm>
          <a:off x="5010150" y="202977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190500</xdr:rowOff>
    </xdr:from>
    <xdr:to>
      <xdr:col>4</xdr:col>
      <xdr:colOff>0</xdr:colOff>
      <xdr:row>69</xdr:row>
      <xdr:rowOff>19050</xdr:rowOff>
    </xdr:to>
    <xdr:sp>
      <xdr:nvSpPr>
        <xdr:cNvPr id="98" name="Line 3"/>
        <xdr:cNvSpPr>
          <a:spLocks/>
        </xdr:cNvSpPr>
      </xdr:nvSpPr>
      <xdr:spPr>
        <a:xfrm>
          <a:off x="5829300" y="202977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67</xdr:row>
      <xdr:rowOff>190500</xdr:rowOff>
    </xdr:from>
    <xdr:to>
      <xdr:col>4</xdr:col>
      <xdr:colOff>0</xdr:colOff>
      <xdr:row>68</xdr:row>
      <xdr:rowOff>19050</xdr:rowOff>
    </xdr:to>
    <xdr:sp>
      <xdr:nvSpPr>
        <xdr:cNvPr id="99" name="Line 2"/>
        <xdr:cNvSpPr>
          <a:spLocks/>
        </xdr:cNvSpPr>
      </xdr:nvSpPr>
      <xdr:spPr>
        <a:xfrm>
          <a:off x="5829300" y="2006917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67</xdr:row>
      <xdr:rowOff>190500</xdr:rowOff>
    </xdr:from>
    <xdr:to>
      <xdr:col>4</xdr:col>
      <xdr:colOff>0</xdr:colOff>
      <xdr:row>68</xdr:row>
      <xdr:rowOff>19050</xdr:rowOff>
    </xdr:to>
    <xdr:sp>
      <xdr:nvSpPr>
        <xdr:cNvPr id="100" name="Line 2"/>
        <xdr:cNvSpPr>
          <a:spLocks/>
        </xdr:cNvSpPr>
      </xdr:nvSpPr>
      <xdr:spPr>
        <a:xfrm>
          <a:off x="5829300" y="2006917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67</xdr:row>
      <xdr:rowOff>190500</xdr:rowOff>
    </xdr:from>
    <xdr:to>
      <xdr:col>4</xdr:col>
      <xdr:colOff>0</xdr:colOff>
      <xdr:row>68</xdr:row>
      <xdr:rowOff>19050</xdr:rowOff>
    </xdr:to>
    <xdr:sp>
      <xdr:nvSpPr>
        <xdr:cNvPr id="101" name="Line 2"/>
        <xdr:cNvSpPr>
          <a:spLocks/>
        </xdr:cNvSpPr>
      </xdr:nvSpPr>
      <xdr:spPr>
        <a:xfrm>
          <a:off x="5829300" y="2006917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67</xdr:row>
      <xdr:rowOff>190500</xdr:rowOff>
    </xdr:from>
    <xdr:to>
      <xdr:col>3</xdr:col>
      <xdr:colOff>0</xdr:colOff>
      <xdr:row>68</xdr:row>
      <xdr:rowOff>19050</xdr:rowOff>
    </xdr:to>
    <xdr:sp>
      <xdr:nvSpPr>
        <xdr:cNvPr id="102" name="Line 2"/>
        <xdr:cNvSpPr>
          <a:spLocks/>
        </xdr:cNvSpPr>
      </xdr:nvSpPr>
      <xdr:spPr>
        <a:xfrm>
          <a:off x="5010150" y="2006917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67</xdr:row>
      <xdr:rowOff>190500</xdr:rowOff>
    </xdr:from>
    <xdr:to>
      <xdr:col>4</xdr:col>
      <xdr:colOff>0</xdr:colOff>
      <xdr:row>68</xdr:row>
      <xdr:rowOff>19050</xdr:rowOff>
    </xdr:to>
    <xdr:sp>
      <xdr:nvSpPr>
        <xdr:cNvPr id="103" name="Line 3"/>
        <xdr:cNvSpPr>
          <a:spLocks/>
        </xdr:cNvSpPr>
      </xdr:nvSpPr>
      <xdr:spPr>
        <a:xfrm>
          <a:off x="5829300" y="2006917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67</xdr:row>
      <xdr:rowOff>190500</xdr:rowOff>
    </xdr:from>
    <xdr:to>
      <xdr:col>4</xdr:col>
      <xdr:colOff>0</xdr:colOff>
      <xdr:row>68</xdr:row>
      <xdr:rowOff>19050</xdr:rowOff>
    </xdr:to>
    <xdr:sp>
      <xdr:nvSpPr>
        <xdr:cNvPr id="104" name="Line 3"/>
        <xdr:cNvSpPr>
          <a:spLocks/>
        </xdr:cNvSpPr>
      </xdr:nvSpPr>
      <xdr:spPr>
        <a:xfrm>
          <a:off x="5829300" y="2006917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3</xdr:col>
      <xdr:colOff>914400</xdr:colOff>
      <xdr:row>3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0</xdr:row>
      <xdr:rowOff>47625</xdr:rowOff>
    </xdr:from>
    <xdr:to>
      <xdr:col>3</xdr:col>
      <xdr:colOff>704850</xdr:colOff>
      <xdr:row>2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47625"/>
          <a:ext cx="7048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2</xdr:row>
      <xdr:rowOff>0</xdr:rowOff>
    </xdr:from>
    <xdr:to>
      <xdr:col>3</xdr:col>
      <xdr:colOff>533400</xdr:colOff>
      <xdr:row>4</xdr:row>
      <xdr:rowOff>142875</xdr:rowOff>
    </xdr:to>
    <xdr:pic>
      <xdr:nvPicPr>
        <xdr:cNvPr id="2" name="Рисунок 44" descr="C:\Documents and Settings\13\Рабочий стол\Прайс\8ZWTR2LDTKNVe0jUavwb2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600075"/>
          <a:ext cx="8667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3429000</xdr:colOff>
      <xdr:row>0</xdr:row>
      <xdr:rowOff>0</xdr:rowOff>
    </xdr:from>
    <xdr:to>
      <xdr:col>2</xdr:col>
      <xdr:colOff>276225</xdr:colOff>
      <xdr:row>3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0"/>
          <a:ext cx="93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vresurs.ru/" TargetMode="External" /><Relationship Id="rId2" Type="http://schemas.openxmlformats.org/officeDocument/2006/relationships/hyperlink" Target="mailto:opt@dvresurs.r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dvresurs.ru/" TargetMode="External" /><Relationship Id="rId2" Type="http://schemas.openxmlformats.org/officeDocument/2006/relationships/hyperlink" Target="mailto:opt@dvresurs.ru" TargetMode="Externa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dvresurs.ru/" TargetMode="External" /><Relationship Id="rId2" Type="http://schemas.openxmlformats.org/officeDocument/2006/relationships/hyperlink" Target="mailto:opt@dvresurs.ru" TargetMode="External" /><Relationship Id="rId3" Type="http://schemas.openxmlformats.org/officeDocument/2006/relationships/hyperlink" Target="https://www.instagram.com/fasadnokrovelnyitsentr/" TargetMode="External" /><Relationship Id="rId4" Type="http://schemas.openxmlformats.org/officeDocument/2006/relationships/drawing" Target="../drawings/drawing11.xml" /><Relationship Id="rId5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dvresurs.ru/" TargetMode="External" /><Relationship Id="rId2" Type="http://schemas.openxmlformats.org/officeDocument/2006/relationships/hyperlink" Target="mailto:opt@dvresurs.ru" TargetMode="External" /><Relationship Id="rId3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dvresurs.ru/" TargetMode="External" /><Relationship Id="rId2" Type="http://schemas.openxmlformats.org/officeDocument/2006/relationships/hyperlink" Target="mailto:opt@dvresurs.ru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dvresurs.ru/" TargetMode="External" /><Relationship Id="rId2" Type="http://schemas.openxmlformats.org/officeDocument/2006/relationships/hyperlink" Target="mailto:opt@dvresurs.ru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dvresurs.ru/" TargetMode="External" /><Relationship Id="rId2" Type="http://schemas.openxmlformats.org/officeDocument/2006/relationships/hyperlink" Target="mailto:opt@dvresurs.ru" TargetMode="External" /><Relationship Id="rId3" Type="http://schemas.openxmlformats.org/officeDocument/2006/relationships/hyperlink" Target="https://www.instagram.com/fasadnokrovelnyitsentr/" TargetMode="Externa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dvresurs.ru/" TargetMode="External" /><Relationship Id="rId2" Type="http://schemas.openxmlformats.org/officeDocument/2006/relationships/hyperlink" Target="mailto:opt@dvresurs.ru" TargetMode="External" /><Relationship Id="rId3" Type="http://schemas.openxmlformats.org/officeDocument/2006/relationships/hyperlink" Target="https://www.instagram.com/fasadnokrovelnyitsentr/" TargetMode="Externa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dvresurs.ru/" TargetMode="External" /><Relationship Id="rId2" Type="http://schemas.openxmlformats.org/officeDocument/2006/relationships/hyperlink" Target="mailto:fkc27@yandex.ru" TargetMode="External" /><Relationship Id="rId3" Type="http://schemas.openxmlformats.org/officeDocument/2006/relationships/hyperlink" Target="https://www.instagram.com/fasadnokrovelnyitsentr/" TargetMode="Externa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dvresurs.ru/" TargetMode="External" /><Relationship Id="rId2" Type="http://schemas.openxmlformats.org/officeDocument/2006/relationships/hyperlink" Target="mailto:opt@dvresurs.ru" TargetMode="Externa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dvresurs.ru/" TargetMode="External" /><Relationship Id="rId2" Type="http://schemas.openxmlformats.org/officeDocument/2006/relationships/hyperlink" Target="mailto:opt@dvresurs.ru" TargetMode="External" /><Relationship Id="rId3" Type="http://schemas.openxmlformats.org/officeDocument/2006/relationships/hyperlink" Target="https://www.instagram.com/fasadnokrovelnyitsentr/" TargetMode="External" /><Relationship Id="rId4" Type="http://schemas.openxmlformats.org/officeDocument/2006/relationships/drawing" Target="../drawings/drawing8.xml" /><Relationship Id="rId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dvresurs.ru/" TargetMode="External" /><Relationship Id="rId2" Type="http://schemas.openxmlformats.org/officeDocument/2006/relationships/hyperlink" Target="mailto:opt@dvresurs.ru" TargetMode="Externa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315"/>
  <sheetViews>
    <sheetView zoomScale="85" zoomScaleNormal="85" zoomScalePageLayoutView="0" workbookViewId="0" topLeftCell="A94">
      <selection activeCell="D116" sqref="D116"/>
    </sheetView>
  </sheetViews>
  <sheetFormatPr defaultColWidth="9.140625" defaultRowHeight="15"/>
  <cols>
    <col min="1" max="1" width="68.7109375" style="0" customWidth="1"/>
    <col min="2" max="2" width="10.421875" style="0" customWidth="1"/>
    <col min="3" max="3" width="16.140625" style="0" hidden="1" customWidth="1"/>
    <col min="4" max="4" width="17.8515625" style="0" customWidth="1"/>
    <col min="5" max="5" width="17.7109375" style="0" customWidth="1"/>
    <col min="9" max="9" width="26.00390625" style="0" customWidth="1"/>
  </cols>
  <sheetData>
    <row r="1" ht="31.5" customHeight="1">
      <c r="A1" s="190" t="s">
        <v>217</v>
      </c>
    </row>
    <row r="2" spans="1:5" ht="19.5" customHeight="1">
      <c r="A2" s="188" t="s">
        <v>218</v>
      </c>
      <c r="B2" s="3"/>
      <c r="C2" s="385" t="s">
        <v>222</v>
      </c>
      <c r="D2" s="385"/>
      <c r="E2" s="385"/>
    </row>
    <row r="3" spans="1:5" ht="22.5" customHeight="1">
      <c r="A3" s="189" t="s">
        <v>219</v>
      </c>
      <c r="B3" s="3"/>
      <c r="C3" s="385" t="s">
        <v>220</v>
      </c>
      <c r="D3" s="385"/>
      <c r="E3" s="385"/>
    </row>
    <row r="4" spans="1:5" ht="15.75" customHeight="1">
      <c r="A4" s="106"/>
      <c r="B4" s="107"/>
      <c r="C4" s="107"/>
      <c r="D4" s="107"/>
      <c r="E4" s="107"/>
    </row>
    <row r="5" spans="1:5" ht="36.75" customHeight="1" thickBot="1">
      <c r="A5" s="186" t="s">
        <v>214</v>
      </c>
      <c r="B5" s="187" t="s">
        <v>236</v>
      </c>
      <c r="C5" s="187" t="s">
        <v>198</v>
      </c>
      <c r="D5" s="187" t="s">
        <v>199</v>
      </c>
      <c r="E5" s="187" t="s">
        <v>200</v>
      </c>
    </row>
    <row r="6" spans="1:5" ht="28.5" customHeight="1" thickBot="1">
      <c r="A6" s="386" t="s">
        <v>746</v>
      </c>
      <c r="B6" s="387"/>
      <c r="C6" s="388"/>
      <c r="D6" s="388"/>
      <c r="E6" s="389"/>
    </row>
    <row r="7" spans="1:5" ht="27.75" customHeight="1">
      <c r="A7" s="183" t="s">
        <v>747</v>
      </c>
      <c r="B7" s="177" t="s">
        <v>203</v>
      </c>
      <c r="C7" s="233">
        <v>189</v>
      </c>
      <c r="D7" s="233">
        <v>198</v>
      </c>
      <c r="E7" s="233">
        <v>212</v>
      </c>
    </row>
    <row r="8" spans="1:5" ht="27" customHeight="1">
      <c r="A8" s="183" t="s">
        <v>756</v>
      </c>
      <c r="B8" s="177" t="s">
        <v>240</v>
      </c>
      <c r="C8" s="233">
        <v>105</v>
      </c>
      <c r="D8" s="233">
        <v>109</v>
      </c>
      <c r="E8" s="233">
        <v>114</v>
      </c>
    </row>
    <row r="9" spans="1:5" ht="31.5" customHeight="1">
      <c r="A9" s="183" t="s">
        <v>202</v>
      </c>
      <c r="B9" s="177" t="s">
        <v>203</v>
      </c>
      <c r="C9" s="233">
        <v>51</v>
      </c>
      <c r="D9" s="233">
        <v>53</v>
      </c>
      <c r="E9" s="233">
        <v>56</v>
      </c>
    </row>
    <row r="10" spans="1:5" ht="31.5" customHeight="1">
      <c r="A10" s="183" t="s">
        <v>748</v>
      </c>
      <c r="B10" s="177" t="s">
        <v>203</v>
      </c>
      <c r="C10" s="233">
        <v>1.9</v>
      </c>
      <c r="D10" s="233">
        <v>2</v>
      </c>
      <c r="E10" s="233">
        <v>2.2</v>
      </c>
    </row>
    <row r="11" spans="1:5" ht="31.5" customHeight="1">
      <c r="A11" s="183" t="s">
        <v>169</v>
      </c>
      <c r="B11" s="177" t="s">
        <v>203</v>
      </c>
      <c r="C11" s="233">
        <v>88</v>
      </c>
      <c r="D11" s="233">
        <v>91</v>
      </c>
      <c r="E11" s="233">
        <v>96</v>
      </c>
    </row>
    <row r="12" spans="1:5" ht="30.75" customHeight="1">
      <c r="A12" s="183" t="s">
        <v>170</v>
      </c>
      <c r="B12" s="177" t="s">
        <v>203</v>
      </c>
      <c r="C12" s="233">
        <v>92</v>
      </c>
      <c r="D12" s="233">
        <v>95</v>
      </c>
      <c r="E12" s="233">
        <v>101</v>
      </c>
    </row>
    <row r="13" spans="1:5" ht="30.75" customHeight="1">
      <c r="A13" s="183" t="s">
        <v>205</v>
      </c>
      <c r="B13" s="177" t="s">
        <v>203</v>
      </c>
      <c r="C13" s="233">
        <v>36</v>
      </c>
      <c r="D13" s="233">
        <v>37</v>
      </c>
      <c r="E13" s="233">
        <v>39</v>
      </c>
    </row>
    <row r="14" spans="1:5" ht="22.5" customHeight="1">
      <c r="A14" s="183" t="s">
        <v>206</v>
      </c>
      <c r="B14" s="177" t="s">
        <v>203</v>
      </c>
      <c r="C14" s="233">
        <v>107</v>
      </c>
      <c r="D14" s="233">
        <v>112</v>
      </c>
      <c r="E14" s="233">
        <v>118</v>
      </c>
    </row>
    <row r="15" spans="1:5" ht="24.75" customHeight="1">
      <c r="A15" s="183" t="s">
        <v>207</v>
      </c>
      <c r="B15" s="177" t="s">
        <v>203</v>
      </c>
      <c r="C15" s="233">
        <v>52</v>
      </c>
      <c r="D15" s="233">
        <v>54</v>
      </c>
      <c r="E15" s="233">
        <v>57</v>
      </c>
    </row>
    <row r="16" spans="1:5" ht="28.5" customHeight="1">
      <c r="A16" s="183" t="s">
        <v>753</v>
      </c>
      <c r="B16" s="177" t="s">
        <v>203</v>
      </c>
      <c r="C16" s="233">
        <v>32</v>
      </c>
      <c r="D16" s="233">
        <v>33</v>
      </c>
      <c r="E16" s="233">
        <v>36</v>
      </c>
    </row>
    <row r="17" spans="1:5" ht="22.5" customHeight="1">
      <c r="A17" s="183" t="s">
        <v>749</v>
      </c>
      <c r="B17" s="177" t="s">
        <v>203</v>
      </c>
      <c r="C17" s="233">
        <v>96</v>
      </c>
      <c r="D17" s="233">
        <v>99</v>
      </c>
      <c r="E17" s="233">
        <v>106</v>
      </c>
    </row>
    <row r="18" spans="1:5" ht="27" customHeight="1">
      <c r="A18" s="183" t="s">
        <v>754</v>
      </c>
      <c r="B18" s="177" t="s">
        <v>240</v>
      </c>
      <c r="C18" s="233">
        <v>119</v>
      </c>
      <c r="D18" s="233">
        <v>123</v>
      </c>
      <c r="E18" s="233">
        <v>127</v>
      </c>
    </row>
    <row r="19" spans="1:5" ht="27.75" customHeight="1">
      <c r="A19" s="183" t="s">
        <v>172</v>
      </c>
      <c r="B19" s="177" t="s">
        <v>203</v>
      </c>
      <c r="C19" s="233">
        <v>153</v>
      </c>
      <c r="D19" s="233">
        <v>159</v>
      </c>
      <c r="E19" s="233">
        <v>167</v>
      </c>
    </row>
    <row r="20" spans="1:5" ht="22.5" customHeight="1">
      <c r="A20" s="183" t="s">
        <v>212</v>
      </c>
      <c r="B20" s="177" t="s">
        <v>203</v>
      </c>
      <c r="C20" s="233">
        <v>161</v>
      </c>
      <c r="D20" s="233">
        <v>168</v>
      </c>
      <c r="E20" s="233">
        <v>180</v>
      </c>
    </row>
    <row r="21" spans="1:5" ht="24.75" customHeight="1">
      <c r="A21" s="183" t="s">
        <v>173</v>
      </c>
      <c r="B21" s="177" t="s">
        <v>203</v>
      </c>
      <c r="C21" s="233">
        <v>161</v>
      </c>
      <c r="D21" s="233">
        <v>168</v>
      </c>
      <c r="E21" s="233">
        <v>180</v>
      </c>
    </row>
    <row r="22" spans="1:5" ht="24" customHeight="1" thickBot="1">
      <c r="A22" s="183" t="s">
        <v>174</v>
      </c>
      <c r="B22" s="177" t="s">
        <v>203</v>
      </c>
      <c r="C22" s="233">
        <v>42</v>
      </c>
      <c r="D22" s="233">
        <v>44</v>
      </c>
      <c r="E22" s="233">
        <v>47</v>
      </c>
    </row>
    <row r="23" spans="1:5" ht="32.25" customHeight="1" thickBot="1">
      <c r="A23" s="386" t="s">
        <v>745</v>
      </c>
      <c r="B23" s="387"/>
      <c r="C23" s="388"/>
      <c r="D23" s="388"/>
      <c r="E23" s="389"/>
    </row>
    <row r="24" spans="1:5" ht="23.25" customHeight="1">
      <c r="A24" s="181" t="s">
        <v>752</v>
      </c>
      <c r="B24" s="177" t="s">
        <v>203</v>
      </c>
      <c r="C24" s="233">
        <v>200</v>
      </c>
      <c r="D24" s="233">
        <v>211</v>
      </c>
      <c r="E24" s="233">
        <v>225</v>
      </c>
    </row>
    <row r="25" spans="1:5" ht="20.25" customHeight="1">
      <c r="A25" s="178" t="s">
        <v>773</v>
      </c>
      <c r="B25" s="179" t="s">
        <v>240</v>
      </c>
      <c r="C25" s="233">
        <v>116</v>
      </c>
      <c r="D25" s="233">
        <v>120</v>
      </c>
      <c r="E25" s="233">
        <v>127</v>
      </c>
    </row>
    <row r="26" spans="1:5" ht="25.5" customHeight="1">
      <c r="A26" s="180" t="s">
        <v>204</v>
      </c>
      <c r="B26" s="177" t="s">
        <v>203</v>
      </c>
      <c r="C26" s="233">
        <v>52</v>
      </c>
      <c r="D26" s="233">
        <v>54</v>
      </c>
      <c r="E26" s="233">
        <v>58</v>
      </c>
    </row>
    <row r="27" spans="1:5" ht="26.25" customHeight="1">
      <c r="A27" s="182" t="s">
        <v>755</v>
      </c>
      <c r="B27" s="177" t="s">
        <v>203</v>
      </c>
      <c r="C27" s="233">
        <v>2.1</v>
      </c>
      <c r="D27" s="233">
        <v>2.2</v>
      </c>
      <c r="E27" s="233">
        <v>2.3</v>
      </c>
    </row>
    <row r="28" spans="1:5" ht="21" customHeight="1">
      <c r="A28" s="180" t="s">
        <v>176</v>
      </c>
      <c r="B28" s="177" t="s">
        <v>203</v>
      </c>
      <c r="C28" s="233">
        <v>98</v>
      </c>
      <c r="D28" s="233">
        <v>103</v>
      </c>
      <c r="E28" s="233">
        <v>110</v>
      </c>
    </row>
    <row r="29" spans="1:5" ht="22.5" customHeight="1">
      <c r="A29" s="180" t="s">
        <v>177</v>
      </c>
      <c r="B29" s="177" t="s">
        <v>203</v>
      </c>
      <c r="C29" s="233">
        <v>106</v>
      </c>
      <c r="D29" s="233">
        <v>111</v>
      </c>
      <c r="E29" s="233">
        <v>118</v>
      </c>
    </row>
    <row r="30" spans="1:5" ht="24.75" customHeight="1">
      <c r="A30" s="180" t="s">
        <v>178</v>
      </c>
      <c r="B30" s="177" t="s">
        <v>203</v>
      </c>
      <c r="C30" s="233">
        <v>38</v>
      </c>
      <c r="D30" s="233">
        <v>39</v>
      </c>
      <c r="E30" s="233">
        <v>41</v>
      </c>
    </row>
    <row r="31" spans="1:5" ht="25.5" customHeight="1">
      <c r="A31" s="180" t="s">
        <v>179</v>
      </c>
      <c r="B31" s="177" t="s">
        <v>203</v>
      </c>
      <c r="C31" s="233">
        <v>112</v>
      </c>
      <c r="D31" s="233">
        <v>117</v>
      </c>
      <c r="E31" s="233">
        <v>123</v>
      </c>
    </row>
    <row r="32" spans="1:5" ht="22.5" customHeight="1">
      <c r="A32" s="180" t="s">
        <v>208</v>
      </c>
      <c r="B32" s="177" t="s">
        <v>203</v>
      </c>
      <c r="C32" s="233">
        <v>55</v>
      </c>
      <c r="D32" s="233">
        <v>58</v>
      </c>
      <c r="E32" s="233">
        <v>61</v>
      </c>
    </row>
    <row r="33" spans="1:5" ht="42" customHeight="1">
      <c r="A33" s="180" t="s">
        <v>751</v>
      </c>
      <c r="B33" s="177" t="s">
        <v>203</v>
      </c>
      <c r="C33" s="233">
        <v>36</v>
      </c>
      <c r="D33" s="233">
        <v>38</v>
      </c>
      <c r="E33" s="233">
        <v>40</v>
      </c>
    </row>
    <row r="34" spans="1:5" ht="25.5" customHeight="1">
      <c r="A34" s="180" t="s">
        <v>210</v>
      </c>
      <c r="B34" s="261" t="s">
        <v>203</v>
      </c>
      <c r="C34" s="233">
        <v>106</v>
      </c>
      <c r="D34" s="233">
        <v>111</v>
      </c>
      <c r="E34" s="233">
        <v>118</v>
      </c>
    </row>
    <row r="35" spans="1:5" ht="33" customHeight="1">
      <c r="A35" s="180" t="s">
        <v>750</v>
      </c>
      <c r="B35" s="261" t="s">
        <v>203</v>
      </c>
      <c r="C35" s="233">
        <v>128</v>
      </c>
      <c r="D35" s="233">
        <v>132</v>
      </c>
      <c r="E35" s="233">
        <v>141</v>
      </c>
    </row>
    <row r="36" spans="1:5" ht="24.75" customHeight="1">
      <c r="A36" s="180" t="s">
        <v>181</v>
      </c>
      <c r="B36" s="261" t="s">
        <v>203</v>
      </c>
      <c r="C36" s="233">
        <v>168</v>
      </c>
      <c r="D36" s="233">
        <v>175</v>
      </c>
      <c r="E36" s="233">
        <v>185</v>
      </c>
    </row>
    <row r="37" spans="1:5" ht="21.75" customHeight="1">
      <c r="A37" s="180" t="s">
        <v>213</v>
      </c>
      <c r="B37" s="261" t="s">
        <v>203</v>
      </c>
      <c r="C37" s="233">
        <v>161</v>
      </c>
      <c r="D37" s="233">
        <v>168</v>
      </c>
      <c r="E37" s="233">
        <v>180</v>
      </c>
    </row>
    <row r="38" spans="1:5" ht="24" customHeight="1">
      <c r="A38" s="180" t="s">
        <v>182</v>
      </c>
      <c r="B38" s="177" t="s">
        <v>203</v>
      </c>
      <c r="C38" s="233">
        <v>161</v>
      </c>
      <c r="D38" s="233">
        <v>168</v>
      </c>
      <c r="E38" s="233">
        <v>180</v>
      </c>
    </row>
    <row r="39" spans="1:5" ht="24" customHeight="1" thickBot="1">
      <c r="A39" s="180" t="s">
        <v>183</v>
      </c>
      <c r="B39" s="177" t="s">
        <v>203</v>
      </c>
      <c r="C39" s="233">
        <v>46</v>
      </c>
      <c r="D39" s="233">
        <v>48</v>
      </c>
      <c r="E39" s="233">
        <v>51</v>
      </c>
    </row>
    <row r="40" spans="1:5" ht="31.5" customHeight="1" thickBot="1">
      <c r="A40" s="386" t="s">
        <v>743</v>
      </c>
      <c r="B40" s="387"/>
      <c r="C40" s="388"/>
      <c r="D40" s="388"/>
      <c r="E40" s="389"/>
    </row>
    <row r="41" spans="1:5" ht="31.5" customHeight="1">
      <c r="A41" s="193" t="s">
        <v>168</v>
      </c>
      <c r="B41" s="192" t="s">
        <v>203</v>
      </c>
      <c r="C41" s="233">
        <v>248</v>
      </c>
      <c r="D41" s="233">
        <v>261</v>
      </c>
      <c r="E41" s="233">
        <v>279</v>
      </c>
    </row>
    <row r="42" spans="1:5" ht="26.25" customHeight="1">
      <c r="A42" s="193" t="s">
        <v>757</v>
      </c>
      <c r="B42" s="192" t="s">
        <v>201</v>
      </c>
      <c r="C42" s="233">
        <v>158</v>
      </c>
      <c r="D42" s="233">
        <v>164</v>
      </c>
      <c r="E42" s="233">
        <v>173</v>
      </c>
    </row>
    <row r="43" spans="1:5" ht="25.5" customHeight="1">
      <c r="A43" s="193" t="s">
        <v>202</v>
      </c>
      <c r="B43" s="192" t="s">
        <v>203</v>
      </c>
      <c r="C43" s="233">
        <v>65</v>
      </c>
      <c r="D43" s="233">
        <v>67</v>
      </c>
      <c r="E43" s="233">
        <v>73</v>
      </c>
    </row>
    <row r="44" spans="1:5" ht="30.75" customHeight="1">
      <c r="A44" s="193" t="s">
        <v>169</v>
      </c>
      <c r="B44" s="192" t="s">
        <v>203</v>
      </c>
      <c r="C44" s="233">
        <v>115</v>
      </c>
      <c r="D44" s="233">
        <v>117</v>
      </c>
      <c r="E44" s="233">
        <v>123</v>
      </c>
    </row>
    <row r="45" spans="1:5" ht="27.75" customHeight="1">
      <c r="A45" s="193" t="s">
        <v>170</v>
      </c>
      <c r="B45" s="192" t="s">
        <v>203</v>
      </c>
      <c r="C45" s="233">
        <v>122</v>
      </c>
      <c r="D45" s="233">
        <v>126</v>
      </c>
      <c r="E45" s="233">
        <v>131</v>
      </c>
    </row>
    <row r="46" spans="1:5" ht="24.75" customHeight="1">
      <c r="A46" s="193" t="s">
        <v>685</v>
      </c>
      <c r="B46" s="192" t="s">
        <v>203</v>
      </c>
      <c r="C46" s="233">
        <v>181</v>
      </c>
      <c r="D46" s="233">
        <v>189</v>
      </c>
      <c r="E46" s="233">
        <v>202</v>
      </c>
    </row>
    <row r="47" spans="1:5" ht="25.5" customHeight="1">
      <c r="A47" s="193" t="s">
        <v>205</v>
      </c>
      <c r="B47" s="192" t="s">
        <v>203</v>
      </c>
      <c r="C47" s="233">
        <v>49</v>
      </c>
      <c r="D47" s="233">
        <v>50</v>
      </c>
      <c r="E47" s="233">
        <v>52</v>
      </c>
    </row>
    <row r="48" spans="1:5" ht="24" customHeight="1">
      <c r="A48" s="193" t="s">
        <v>206</v>
      </c>
      <c r="B48" s="192" t="s">
        <v>203</v>
      </c>
      <c r="C48" s="233">
        <v>158</v>
      </c>
      <c r="D48" s="233">
        <v>164</v>
      </c>
      <c r="E48" s="233">
        <v>173</v>
      </c>
    </row>
    <row r="49" spans="1:5" ht="25.5" customHeight="1">
      <c r="A49" s="193" t="s">
        <v>207</v>
      </c>
      <c r="B49" s="192" t="s">
        <v>203</v>
      </c>
      <c r="C49" s="233">
        <v>65</v>
      </c>
      <c r="D49" s="233">
        <v>67</v>
      </c>
      <c r="E49" s="233">
        <v>72</v>
      </c>
    </row>
    <row r="50" spans="1:5" ht="30" customHeight="1">
      <c r="A50" s="193" t="s">
        <v>209</v>
      </c>
      <c r="B50" s="192" t="s">
        <v>203</v>
      </c>
      <c r="C50" s="233">
        <v>119</v>
      </c>
      <c r="D50" s="233">
        <v>123</v>
      </c>
      <c r="E50" s="233">
        <v>129</v>
      </c>
    </row>
    <row r="51" spans="1:5" ht="37.5" customHeight="1">
      <c r="A51" s="193" t="s">
        <v>1031</v>
      </c>
      <c r="B51" s="192" t="s">
        <v>201</v>
      </c>
      <c r="C51" s="233">
        <v>167</v>
      </c>
      <c r="D51" s="233">
        <v>173</v>
      </c>
      <c r="E51" s="233">
        <v>180</v>
      </c>
    </row>
    <row r="52" spans="1:5" ht="27.75" customHeight="1">
      <c r="A52" s="193" t="s">
        <v>171</v>
      </c>
      <c r="B52" s="192" t="s">
        <v>203</v>
      </c>
      <c r="C52" s="233">
        <v>282</v>
      </c>
      <c r="D52" s="233">
        <v>291</v>
      </c>
      <c r="E52" s="233">
        <v>305</v>
      </c>
    </row>
    <row r="53" spans="1:5" ht="30.75" customHeight="1">
      <c r="A53" s="193" t="s">
        <v>172</v>
      </c>
      <c r="B53" s="192" t="s">
        <v>203</v>
      </c>
      <c r="C53" s="233">
        <v>204</v>
      </c>
      <c r="D53" s="233">
        <v>213</v>
      </c>
      <c r="E53" s="233">
        <v>222</v>
      </c>
    </row>
    <row r="54" spans="1:5" ht="28.5" customHeight="1">
      <c r="A54" s="193" t="s">
        <v>212</v>
      </c>
      <c r="B54" s="192" t="s">
        <v>203</v>
      </c>
      <c r="C54" s="233">
        <v>162</v>
      </c>
      <c r="D54" s="233">
        <v>166</v>
      </c>
      <c r="E54" s="233">
        <v>177</v>
      </c>
    </row>
    <row r="55" spans="1:5" ht="29.25" customHeight="1">
      <c r="A55" s="193" t="s">
        <v>173</v>
      </c>
      <c r="B55" s="192" t="s">
        <v>203</v>
      </c>
      <c r="C55" s="233">
        <v>200</v>
      </c>
      <c r="D55" s="233">
        <v>209</v>
      </c>
      <c r="E55" s="233">
        <v>224</v>
      </c>
    </row>
    <row r="56" spans="1:5" ht="30.75" customHeight="1">
      <c r="A56" s="193" t="s">
        <v>174</v>
      </c>
      <c r="B56" s="192" t="s">
        <v>203</v>
      </c>
      <c r="C56" s="233">
        <v>58</v>
      </c>
      <c r="D56" s="233">
        <v>59</v>
      </c>
      <c r="E56" s="233">
        <v>61</v>
      </c>
    </row>
    <row r="57" spans="1:5" ht="27.75" customHeight="1">
      <c r="A57" s="193" t="s">
        <v>500</v>
      </c>
      <c r="B57" s="192" t="s">
        <v>203</v>
      </c>
      <c r="C57" s="233">
        <v>238</v>
      </c>
      <c r="D57" s="233">
        <v>248</v>
      </c>
      <c r="E57" s="233">
        <v>259</v>
      </c>
    </row>
    <row r="58" spans="1:5" ht="19.5" customHeight="1" thickBot="1">
      <c r="A58" s="193" t="s">
        <v>211</v>
      </c>
      <c r="B58" s="192" t="s">
        <v>249</v>
      </c>
      <c r="C58" s="233">
        <v>24</v>
      </c>
      <c r="D58" s="233">
        <v>25</v>
      </c>
      <c r="E58" s="233">
        <v>27</v>
      </c>
    </row>
    <row r="59" spans="1:5" ht="39.75" customHeight="1">
      <c r="A59" s="390" t="s">
        <v>744</v>
      </c>
      <c r="B59" s="391"/>
      <c r="C59" s="391"/>
      <c r="D59" s="391"/>
      <c r="E59" s="392"/>
    </row>
    <row r="60" spans="1:5" ht="33" customHeight="1">
      <c r="A60" s="191" t="s">
        <v>175</v>
      </c>
      <c r="B60" s="192" t="s">
        <v>203</v>
      </c>
      <c r="C60" s="233">
        <v>270</v>
      </c>
      <c r="D60" s="233">
        <v>282</v>
      </c>
      <c r="E60" s="233">
        <v>296</v>
      </c>
    </row>
    <row r="61" spans="1:5" ht="29.25" customHeight="1">
      <c r="A61" s="191" t="s">
        <v>727</v>
      </c>
      <c r="B61" s="192" t="s">
        <v>201</v>
      </c>
      <c r="C61" s="233">
        <v>158</v>
      </c>
      <c r="D61" s="233">
        <v>164</v>
      </c>
      <c r="E61" s="233">
        <v>174</v>
      </c>
    </row>
    <row r="62" spans="1:5" ht="31.5" customHeight="1">
      <c r="A62" s="191" t="s">
        <v>204</v>
      </c>
      <c r="B62" s="192" t="s">
        <v>203</v>
      </c>
      <c r="C62" s="233">
        <v>71</v>
      </c>
      <c r="D62" s="233">
        <v>74</v>
      </c>
      <c r="E62" s="233">
        <v>77</v>
      </c>
    </row>
    <row r="63" spans="1:5" ht="25.5" customHeight="1">
      <c r="A63" s="191" t="s">
        <v>176</v>
      </c>
      <c r="B63" s="192" t="s">
        <v>203</v>
      </c>
      <c r="C63" s="233">
        <v>123</v>
      </c>
      <c r="D63" s="233">
        <v>127</v>
      </c>
      <c r="E63" s="233">
        <v>133</v>
      </c>
    </row>
    <row r="64" spans="1:5" ht="29.25" customHeight="1">
      <c r="A64" s="191" t="s">
        <v>177</v>
      </c>
      <c r="B64" s="192" t="s">
        <v>203</v>
      </c>
      <c r="C64" s="233">
        <v>123</v>
      </c>
      <c r="D64" s="233">
        <v>127</v>
      </c>
      <c r="E64" s="233">
        <v>133</v>
      </c>
    </row>
    <row r="65" spans="1:5" ht="29.25" customHeight="1">
      <c r="A65" s="191" t="s">
        <v>686</v>
      </c>
      <c r="B65" s="192" t="s">
        <v>203</v>
      </c>
      <c r="C65" s="233">
        <v>181</v>
      </c>
      <c r="D65" s="233">
        <v>189</v>
      </c>
      <c r="E65" s="233">
        <v>202</v>
      </c>
    </row>
    <row r="66" spans="1:5" ht="37.5" customHeight="1">
      <c r="A66" s="191" t="s">
        <v>178</v>
      </c>
      <c r="B66" s="192" t="s">
        <v>203</v>
      </c>
      <c r="C66" s="233">
        <v>53</v>
      </c>
      <c r="D66" s="233">
        <v>55</v>
      </c>
      <c r="E66" s="233">
        <v>58</v>
      </c>
    </row>
    <row r="67" spans="1:5" ht="31.5" customHeight="1">
      <c r="A67" s="191" t="s">
        <v>179</v>
      </c>
      <c r="B67" s="192" t="s">
        <v>203</v>
      </c>
      <c r="C67" s="233">
        <v>175</v>
      </c>
      <c r="D67" s="233">
        <v>179</v>
      </c>
      <c r="E67" s="233">
        <v>187</v>
      </c>
    </row>
    <row r="68" spans="1:5" ht="29.25" customHeight="1">
      <c r="A68" s="191" t="s">
        <v>208</v>
      </c>
      <c r="B68" s="192" t="s">
        <v>203</v>
      </c>
      <c r="C68" s="233">
        <v>73</v>
      </c>
      <c r="D68" s="233">
        <v>75</v>
      </c>
      <c r="E68" s="233">
        <v>78</v>
      </c>
    </row>
    <row r="69" spans="1:5" ht="29.25" customHeight="1">
      <c r="A69" s="191" t="s">
        <v>210</v>
      </c>
      <c r="B69" s="192" t="s">
        <v>203</v>
      </c>
      <c r="C69" s="233">
        <v>120</v>
      </c>
      <c r="D69" s="233">
        <v>123</v>
      </c>
      <c r="E69" s="233">
        <v>129</v>
      </c>
    </row>
    <row r="70" spans="1:5" ht="27.75" customHeight="1">
      <c r="A70" s="191" t="s">
        <v>1030</v>
      </c>
      <c r="B70" s="192" t="s">
        <v>201</v>
      </c>
      <c r="C70" s="233">
        <v>168</v>
      </c>
      <c r="D70" s="233">
        <v>173</v>
      </c>
      <c r="E70" s="233">
        <v>180</v>
      </c>
    </row>
    <row r="71" spans="1:5" ht="27.75" customHeight="1">
      <c r="A71" s="191" t="s">
        <v>180</v>
      </c>
      <c r="B71" s="192" t="s">
        <v>203</v>
      </c>
      <c r="C71" s="233">
        <v>282</v>
      </c>
      <c r="D71" s="233">
        <v>291</v>
      </c>
      <c r="E71" s="233">
        <v>305</v>
      </c>
    </row>
    <row r="72" spans="1:5" ht="24" customHeight="1">
      <c r="A72" s="191" t="s">
        <v>181</v>
      </c>
      <c r="B72" s="192" t="s">
        <v>203</v>
      </c>
      <c r="C72" s="233">
        <v>205</v>
      </c>
      <c r="D72" s="233">
        <v>214</v>
      </c>
      <c r="E72" s="233">
        <v>223</v>
      </c>
    </row>
    <row r="73" spans="1:5" ht="24" customHeight="1">
      <c r="A73" s="191" t="s">
        <v>213</v>
      </c>
      <c r="B73" s="192" t="s">
        <v>203</v>
      </c>
      <c r="C73" s="233">
        <v>162</v>
      </c>
      <c r="D73" s="233">
        <v>166</v>
      </c>
      <c r="E73" s="233">
        <v>177</v>
      </c>
    </row>
    <row r="74" spans="1:5" ht="26.25" customHeight="1">
      <c r="A74" s="191" t="s">
        <v>182</v>
      </c>
      <c r="B74" s="192" t="s">
        <v>203</v>
      </c>
      <c r="C74" s="233">
        <v>200</v>
      </c>
      <c r="D74" s="233">
        <v>209</v>
      </c>
      <c r="E74" s="233">
        <v>224</v>
      </c>
    </row>
    <row r="75" spans="1:5" ht="28.5" customHeight="1">
      <c r="A75" s="191" t="s">
        <v>183</v>
      </c>
      <c r="B75" s="192" t="s">
        <v>203</v>
      </c>
      <c r="C75" s="233">
        <v>62</v>
      </c>
      <c r="D75" s="233">
        <v>63</v>
      </c>
      <c r="E75" s="233">
        <v>66</v>
      </c>
    </row>
    <row r="76" spans="1:5" ht="27.75" customHeight="1">
      <c r="A76" s="191" t="s">
        <v>500</v>
      </c>
      <c r="B76" s="192" t="s">
        <v>203</v>
      </c>
      <c r="C76" s="233">
        <v>238</v>
      </c>
      <c r="D76" s="233">
        <v>248</v>
      </c>
      <c r="E76" s="233">
        <v>259</v>
      </c>
    </row>
    <row r="77" spans="1:5" ht="28.5" customHeight="1">
      <c r="A77" s="191" t="s">
        <v>211</v>
      </c>
      <c r="B77" s="192" t="s">
        <v>249</v>
      </c>
      <c r="C77" s="233">
        <v>24</v>
      </c>
      <c r="D77" s="233">
        <v>25</v>
      </c>
      <c r="E77" s="233">
        <v>27</v>
      </c>
    </row>
    <row r="78" spans="1:5" ht="34.5" customHeight="1">
      <c r="A78" s="229" t="s">
        <v>215</v>
      </c>
      <c r="B78" s="230"/>
      <c r="C78" s="230"/>
      <c r="D78" s="230"/>
      <c r="E78" s="231"/>
    </row>
    <row r="79" spans="1:5" ht="25.5" customHeight="1">
      <c r="A79" s="184" t="s">
        <v>214</v>
      </c>
      <c r="B79" s="185" t="s">
        <v>236</v>
      </c>
      <c r="C79" s="185" t="s">
        <v>198</v>
      </c>
      <c r="D79" s="185" t="s">
        <v>199</v>
      </c>
      <c r="E79" s="185" t="s">
        <v>200</v>
      </c>
    </row>
    <row r="80" spans="1:5" ht="25.5" customHeight="1">
      <c r="A80" s="191" t="s">
        <v>537</v>
      </c>
      <c r="B80" s="192" t="s">
        <v>203</v>
      </c>
      <c r="C80" s="233">
        <v>319</v>
      </c>
      <c r="D80" s="233">
        <v>332</v>
      </c>
      <c r="E80" s="233">
        <v>356</v>
      </c>
    </row>
    <row r="81" spans="1:5" ht="33" customHeight="1">
      <c r="A81" s="191" t="s">
        <v>538</v>
      </c>
      <c r="B81" s="192" t="s">
        <v>203</v>
      </c>
      <c r="C81" s="233">
        <v>267</v>
      </c>
      <c r="D81" s="233">
        <v>280</v>
      </c>
      <c r="E81" s="233">
        <v>299</v>
      </c>
    </row>
    <row r="82" spans="1:5" ht="33" customHeight="1">
      <c r="A82" s="191" t="s">
        <v>930</v>
      </c>
      <c r="B82" s="192" t="s">
        <v>203</v>
      </c>
      <c r="C82" s="233"/>
      <c r="D82" s="233">
        <v>196</v>
      </c>
      <c r="E82" s="233">
        <v>211</v>
      </c>
    </row>
    <row r="83" spans="1:5" ht="30.75" customHeight="1">
      <c r="A83" s="191" t="s">
        <v>539</v>
      </c>
      <c r="B83" s="192" t="s">
        <v>203</v>
      </c>
      <c r="C83" s="233">
        <v>188</v>
      </c>
      <c r="D83" s="233">
        <v>76</v>
      </c>
      <c r="E83" s="233">
        <v>82</v>
      </c>
    </row>
    <row r="84" spans="1:5" ht="25.5" customHeight="1">
      <c r="A84" s="191" t="s">
        <v>540</v>
      </c>
      <c r="B84" s="192" t="s">
        <v>203</v>
      </c>
      <c r="C84" s="233">
        <v>74</v>
      </c>
      <c r="D84" s="233">
        <v>98</v>
      </c>
      <c r="E84" s="233">
        <v>106</v>
      </c>
    </row>
    <row r="85" spans="1:5" ht="27.75" customHeight="1">
      <c r="A85" s="191" t="s">
        <v>584</v>
      </c>
      <c r="B85" s="192" t="s">
        <v>203</v>
      </c>
      <c r="C85" s="233">
        <v>94</v>
      </c>
      <c r="D85" s="233">
        <v>26</v>
      </c>
      <c r="E85" s="233">
        <v>28</v>
      </c>
    </row>
    <row r="86" spans="1:5" ht="39" customHeight="1">
      <c r="A86" s="191" t="s">
        <v>585</v>
      </c>
      <c r="B86" s="192" t="s">
        <v>203</v>
      </c>
      <c r="C86" s="233">
        <v>25</v>
      </c>
      <c r="D86" s="233">
        <v>136</v>
      </c>
      <c r="E86" s="233">
        <v>146</v>
      </c>
    </row>
    <row r="87" spans="1:5" ht="43.5" customHeight="1">
      <c r="A87" s="191" t="s">
        <v>586</v>
      </c>
      <c r="B87" s="192" t="s">
        <v>203</v>
      </c>
      <c r="C87" s="233">
        <v>130</v>
      </c>
      <c r="D87" s="233">
        <v>47</v>
      </c>
      <c r="E87" s="233">
        <v>50</v>
      </c>
    </row>
    <row r="88" spans="1:5" ht="28.5" customHeight="1">
      <c r="A88" s="191" t="s">
        <v>603</v>
      </c>
      <c r="B88" s="192" t="s">
        <v>203</v>
      </c>
      <c r="C88" s="233">
        <v>45</v>
      </c>
      <c r="D88" s="233">
        <v>1051</v>
      </c>
      <c r="E88" s="233">
        <v>1130</v>
      </c>
    </row>
    <row r="89" spans="1:5" ht="43.5" customHeight="1">
      <c r="A89" s="191" t="s">
        <v>604</v>
      </c>
      <c r="B89" s="192" t="s">
        <v>203</v>
      </c>
      <c r="C89" s="233">
        <v>1010</v>
      </c>
      <c r="D89" s="233">
        <v>144</v>
      </c>
      <c r="E89" s="233">
        <v>154</v>
      </c>
    </row>
    <row r="90" spans="1:5" ht="33.75" customHeight="1">
      <c r="A90" s="191" t="s">
        <v>605</v>
      </c>
      <c r="B90" s="192" t="s">
        <v>203</v>
      </c>
      <c r="C90" s="233">
        <v>137</v>
      </c>
      <c r="D90" s="233">
        <v>560</v>
      </c>
      <c r="E90" s="233">
        <v>592</v>
      </c>
    </row>
    <row r="91" spans="1:5" ht="37.5" customHeight="1">
      <c r="A91" s="191" t="s">
        <v>606</v>
      </c>
      <c r="B91" s="192" t="s">
        <v>203</v>
      </c>
      <c r="C91" s="233">
        <v>539</v>
      </c>
      <c r="D91" s="233">
        <v>182</v>
      </c>
      <c r="E91" s="233">
        <v>194</v>
      </c>
    </row>
    <row r="92" spans="1:5" ht="30.75" customHeight="1">
      <c r="A92" s="191" t="s">
        <v>607</v>
      </c>
      <c r="B92" s="192" t="s">
        <v>203</v>
      </c>
      <c r="C92" s="233">
        <v>175</v>
      </c>
      <c r="D92" s="233">
        <v>365</v>
      </c>
      <c r="E92" s="233">
        <v>393</v>
      </c>
    </row>
    <row r="93" spans="1:5" ht="36" customHeight="1">
      <c r="A93" s="191" t="s">
        <v>608</v>
      </c>
      <c r="B93" s="192" t="s">
        <v>203</v>
      </c>
      <c r="C93" s="233">
        <v>351</v>
      </c>
      <c r="D93" s="233">
        <v>55</v>
      </c>
      <c r="E93" s="233">
        <v>59</v>
      </c>
    </row>
    <row r="94" spans="1:5" ht="49.5" customHeight="1">
      <c r="A94" s="191" t="s">
        <v>609</v>
      </c>
      <c r="B94" s="192" t="s">
        <v>203</v>
      </c>
      <c r="C94" s="233">
        <v>52</v>
      </c>
      <c r="D94" s="233">
        <v>55</v>
      </c>
      <c r="E94" s="233">
        <v>59</v>
      </c>
    </row>
    <row r="95" spans="1:5" ht="37.5" customHeight="1">
      <c r="A95" s="382" t="s">
        <v>216</v>
      </c>
      <c r="B95" s="383"/>
      <c r="C95" s="383"/>
      <c r="D95" s="383"/>
      <c r="E95" s="384"/>
    </row>
    <row r="96" spans="1:5" ht="27.75" customHeight="1">
      <c r="A96" s="191" t="s">
        <v>610</v>
      </c>
      <c r="B96" s="192" t="s">
        <v>203</v>
      </c>
      <c r="C96" s="235">
        <v>35</v>
      </c>
      <c r="D96" s="235">
        <v>36</v>
      </c>
      <c r="E96" s="235">
        <v>38</v>
      </c>
    </row>
    <row r="97" spans="1:10" ht="19.5" customHeight="1">
      <c r="A97" s="191" t="s">
        <v>611</v>
      </c>
      <c r="B97" s="192" t="s">
        <v>203</v>
      </c>
      <c r="C97" s="235">
        <v>35</v>
      </c>
      <c r="D97" s="235">
        <v>36</v>
      </c>
      <c r="E97" s="235">
        <v>38</v>
      </c>
      <c r="H97" s="38"/>
      <c r="I97" s="43"/>
      <c r="J97" s="38"/>
    </row>
    <row r="98" spans="1:10" ht="21">
      <c r="A98" s="191" t="s">
        <v>612</v>
      </c>
      <c r="B98" s="192" t="s">
        <v>203</v>
      </c>
      <c r="C98" s="235">
        <v>35</v>
      </c>
      <c r="D98" s="235">
        <v>36</v>
      </c>
      <c r="E98" s="235">
        <v>38</v>
      </c>
      <c r="H98" s="38"/>
      <c r="I98" s="43"/>
      <c r="J98" s="38"/>
    </row>
    <row r="99" spans="1:10" ht="21">
      <c r="A99" s="191" t="s">
        <v>613</v>
      </c>
      <c r="B99" s="192" t="s">
        <v>203</v>
      </c>
      <c r="C99" s="235">
        <v>35</v>
      </c>
      <c r="D99" s="235">
        <v>36</v>
      </c>
      <c r="E99" s="235">
        <v>38</v>
      </c>
      <c r="H99" s="38"/>
      <c r="I99" s="43"/>
      <c r="J99" s="38"/>
    </row>
    <row r="100" spans="1:10" ht="21">
      <c r="A100" s="191" t="s">
        <v>614</v>
      </c>
      <c r="B100" s="192" t="s">
        <v>203</v>
      </c>
      <c r="C100" s="235">
        <v>35</v>
      </c>
      <c r="D100" s="235">
        <v>36</v>
      </c>
      <c r="E100" s="235">
        <v>38</v>
      </c>
      <c r="H100" s="38"/>
      <c r="I100" s="43"/>
      <c r="J100" s="38"/>
    </row>
    <row r="101" spans="1:10" ht="25.5" customHeight="1">
      <c r="A101" s="191" t="s">
        <v>615</v>
      </c>
      <c r="B101" s="192" t="s">
        <v>203</v>
      </c>
      <c r="C101" s="235">
        <v>35</v>
      </c>
      <c r="D101" s="235">
        <v>36</v>
      </c>
      <c r="E101" s="235">
        <v>38</v>
      </c>
      <c r="H101" s="38"/>
      <c r="I101" s="43"/>
      <c r="J101" s="38"/>
    </row>
    <row r="102" spans="1:10" ht="33" customHeight="1">
      <c r="A102" s="191" t="s">
        <v>616</v>
      </c>
      <c r="B102" s="192" t="s">
        <v>203</v>
      </c>
      <c r="C102" s="235">
        <v>137</v>
      </c>
      <c r="D102" s="235">
        <v>142</v>
      </c>
      <c r="E102" s="235">
        <v>151</v>
      </c>
      <c r="H102" s="38"/>
      <c r="I102" s="43"/>
      <c r="J102" s="38"/>
    </row>
    <row r="103" spans="1:10" ht="33.75" customHeight="1">
      <c r="A103" s="191" t="s">
        <v>617</v>
      </c>
      <c r="B103" s="192" t="s">
        <v>203</v>
      </c>
      <c r="C103" s="235">
        <v>137</v>
      </c>
      <c r="D103" s="235">
        <v>142</v>
      </c>
      <c r="E103" s="235">
        <v>151</v>
      </c>
      <c r="H103" s="38"/>
      <c r="I103" s="43"/>
      <c r="J103" s="38"/>
    </row>
    <row r="104" spans="1:10" ht="44.25" customHeight="1">
      <c r="A104" s="191" t="s">
        <v>618</v>
      </c>
      <c r="B104" s="192" t="s">
        <v>203</v>
      </c>
      <c r="C104" s="235">
        <v>137</v>
      </c>
      <c r="D104" s="235">
        <v>142</v>
      </c>
      <c r="E104" s="235">
        <v>151</v>
      </c>
      <c r="H104" s="38"/>
      <c r="I104" s="43"/>
      <c r="J104" s="38"/>
    </row>
    <row r="105" spans="1:10" ht="36" customHeight="1">
      <c r="A105" s="191" t="s">
        <v>619</v>
      </c>
      <c r="B105" s="192" t="s">
        <v>203</v>
      </c>
      <c r="C105" s="235">
        <v>137</v>
      </c>
      <c r="D105" s="235">
        <v>142</v>
      </c>
      <c r="E105" s="235">
        <v>151</v>
      </c>
      <c r="H105" s="38"/>
      <c r="I105" s="43"/>
      <c r="J105" s="38"/>
    </row>
    <row r="106" spans="1:10" ht="40.5" customHeight="1">
      <c r="A106" s="191" t="s">
        <v>620</v>
      </c>
      <c r="B106" s="192" t="s">
        <v>203</v>
      </c>
      <c r="C106" s="235">
        <v>137</v>
      </c>
      <c r="D106" s="235">
        <v>142</v>
      </c>
      <c r="E106" s="235">
        <v>151</v>
      </c>
      <c r="H106" s="38"/>
      <c r="I106" s="43"/>
      <c r="J106" s="38"/>
    </row>
    <row r="107" spans="1:10" ht="37.5">
      <c r="A107" s="191" t="s">
        <v>621</v>
      </c>
      <c r="B107" s="192" t="s">
        <v>203</v>
      </c>
      <c r="C107" s="235">
        <v>137</v>
      </c>
      <c r="D107" s="235">
        <v>142</v>
      </c>
      <c r="E107" s="235">
        <v>151</v>
      </c>
      <c r="H107" s="38"/>
      <c r="I107" s="43"/>
      <c r="J107" s="38"/>
    </row>
    <row r="108" spans="1:10" ht="37.5">
      <c r="A108" s="191" t="s">
        <v>622</v>
      </c>
      <c r="B108" s="192" t="s">
        <v>203</v>
      </c>
      <c r="C108" s="235">
        <v>137</v>
      </c>
      <c r="D108" s="235">
        <v>142</v>
      </c>
      <c r="E108" s="235">
        <v>151</v>
      </c>
      <c r="H108" s="38"/>
      <c r="I108" s="43"/>
      <c r="J108" s="38"/>
    </row>
    <row r="109" spans="1:10" ht="21">
      <c r="A109" s="191" t="s">
        <v>623</v>
      </c>
      <c r="B109" s="192" t="s">
        <v>203</v>
      </c>
      <c r="C109" s="235">
        <v>85</v>
      </c>
      <c r="D109" s="235">
        <v>84</v>
      </c>
      <c r="E109" s="235">
        <v>90</v>
      </c>
      <c r="H109" s="38"/>
      <c r="I109" s="43"/>
      <c r="J109" s="38"/>
    </row>
    <row r="110" spans="1:10" ht="22.5" customHeight="1">
      <c r="A110" s="191" t="s">
        <v>624</v>
      </c>
      <c r="B110" s="192" t="s">
        <v>203</v>
      </c>
      <c r="C110" s="235">
        <v>85</v>
      </c>
      <c r="D110" s="235">
        <v>84</v>
      </c>
      <c r="E110" s="235">
        <v>90</v>
      </c>
      <c r="H110" s="38"/>
      <c r="I110" s="43"/>
      <c r="J110" s="38"/>
    </row>
    <row r="111" spans="1:10" ht="21.75" customHeight="1">
      <c r="A111" s="191" t="s">
        <v>625</v>
      </c>
      <c r="B111" s="192" t="s">
        <v>203</v>
      </c>
      <c r="C111" s="235">
        <v>85</v>
      </c>
      <c r="D111" s="235">
        <v>84</v>
      </c>
      <c r="E111" s="235">
        <v>90</v>
      </c>
      <c r="H111" s="38"/>
      <c r="I111" s="43"/>
      <c r="J111" s="38"/>
    </row>
    <row r="112" spans="1:10" ht="21.75" customHeight="1">
      <c r="A112" s="191" t="s">
        <v>626</v>
      </c>
      <c r="B112" s="192" t="s">
        <v>203</v>
      </c>
      <c r="C112" s="235">
        <v>85</v>
      </c>
      <c r="D112" s="235">
        <v>84</v>
      </c>
      <c r="E112" s="235">
        <v>90</v>
      </c>
      <c r="H112" s="38"/>
      <c r="I112" s="43"/>
      <c r="J112" s="38"/>
    </row>
    <row r="113" spans="1:10" ht="18.75" customHeight="1">
      <c r="A113" s="191" t="s">
        <v>627</v>
      </c>
      <c r="B113" s="192" t="s">
        <v>203</v>
      </c>
      <c r="C113" s="235">
        <v>85</v>
      </c>
      <c r="D113" s="235">
        <v>84</v>
      </c>
      <c r="E113" s="235">
        <v>90</v>
      </c>
      <c r="H113" s="38"/>
      <c r="I113" s="43"/>
      <c r="J113" s="38"/>
    </row>
    <row r="114" spans="1:10" ht="21" customHeight="1">
      <c r="A114" s="191" t="s">
        <v>628</v>
      </c>
      <c r="B114" s="192" t="s">
        <v>203</v>
      </c>
      <c r="C114" s="235">
        <v>85</v>
      </c>
      <c r="D114" s="235">
        <v>84</v>
      </c>
      <c r="E114" s="235">
        <v>90</v>
      </c>
      <c r="H114" s="38"/>
      <c r="I114" s="43"/>
      <c r="J114" s="38"/>
    </row>
    <row r="115" spans="1:10" ht="21.75" customHeight="1">
      <c r="A115" s="191" t="s">
        <v>629</v>
      </c>
      <c r="B115" s="192" t="s">
        <v>203</v>
      </c>
      <c r="C115" s="235">
        <v>85</v>
      </c>
      <c r="D115" s="235">
        <v>84</v>
      </c>
      <c r="E115" s="235">
        <v>90</v>
      </c>
      <c r="H115" s="38"/>
      <c r="I115" s="43"/>
      <c r="J115" s="38"/>
    </row>
    <row r="116" spans="1:10" ht="21.75" customHeight="1">
      <c r="A116" s="191" t="s">
        <v>630</v>
      </c>
      <c r="B116" s="192" t="s">
        <v>203</v>
      </c>
      <c r="C116" s="235">
        <v>217</v>
      </c>
      <c r="D116" s="235">
        <v>224</v>
      </c>
      <c r="E116" s="235">
        <v>240</v>
      </c>
      <c r="H116" s="38"/>
      <c r="I116" s="43"/>
      <c r="J116" s="38"/>
    </row>
    <row r="117" spans="1:10" ht="21" customHeight="1">
      <c r="A117" s="191" t="s">
        <v>631</v>
      </c>
      <c r="B117" s="192" t="s">
        <v>203</v>
      </c>
      <c r="C117" s="235">
        <v>178</v>
      </c>
      <c r="D117" s="235">
        <v>184</v>
      </c>
      <c r="E117" s="235">
        <v>196</v>
      </c>
      <c r="H117" s="38"/>
      <c r="I117" s="43"/>
      <c r="J117" s="38"/>
    </row>
    <row r="118" spans="1:10" ht="21">
      <c r="A118" s="191" t="s">
        <v>632</v>
      </c>
      <c r="B118" s="192" t="s">
        <v>203</v>
      </c>
      <c r="C118" s="235">
        <v>7</v>
      </c>
      <c r="D118" s="235">
        <v>7.2</v>
      </c>
      <c r="E118" s="235">
        <v>7.6</v>
      </c>
      <c r="H118" s="38"/>
      <c r="I118" s="43"/>
      <c r="J118" s="38"/>
    </row>
    <row r="119" spans="1:10" ht="24.75" customHeight="1">
      <c r="A119" s="191" t="s">
        <v>633</v>
      </c>
      <c r="B119" s="192" t="s">
        <v>203</v>
      </c>
      <c r="C119" s="235">
        <v>7</v>
      </c>
      <c r="D119" s="235">
        <v>7.2</v>
      </c>
      <c r="E119" s="235">
        <v>7.6</v>
      </c>
      <c r="H119" s="38"/>
      <c r="I119" s="43"/>
      <c r="J119" s="38"/>
    </row>
    <row r="120" spans="1:10" ht="22.5" customHeight="1">
      <c r="A120" s="191" t="s">
        <v>634</v>
      </c>
      <c r="B120" s="192" t="s">
        <v>203</v>
      </c>
      <c r="C120" s="235">
        <v>7</v>
      </c>
      <c r="D120" s="235">
        <v>7.2</v>
      </c>
      <c r="E120" s="235">
        <v>7.6</v>
      </c>
      <c r="H120" s="38"/>
      <c r="I120" s="43"/>
      <c r="J120" s="38"/>
    </row>
    <row r="121" spans="1:10" ht="33" customHeight="1">
      <c r="A121" s="108"/>
      <c r="B121" s="7"/>
      <c r="C121" s="6"/>
      <c r="D121" s="7"/>
      <c r="E121" s="7"/>
      <c r="H121" s="38"/>
      <c r="I121" s="43"/>
      <c r="J121" s="38"/>
    </row>
    <row r="122" spans="1:10" ht="47.25">
      <c r="A122" s="232" t="s">
        <v>221</v>
      </c>
      <c r="B122" s="232"/>
      <c r="C122" s="232"/>
      <c r="D122" s="232"/>
      <c r="E122" s="232"/>
      <c r="H122" s="38"/>
      <c r="I122" s="43"/>
      <c r="J122" s="38"/>
    </row>
    <row r="123" spans="1:10" ht="43.5" customHeight="1">
      <c r="A123" s="108"/>
      <c r="B123" s="7"/>
      <c r="C123" s="6"/>
      <c r="D123" s="7"/>
      <c r="E123" s="7"/>
      <c r="H123" s="38"/>
      <c r="I123" s="43"/>
      <c r="J123" s="38"/>
    </row>
    <row r="124" spans="1:10" ht="24" customHeight="1">
      <c r="A124" s="108"/>
      <c r="B124" s="7"/>
      <c r="C124" s="6"/>
      <c r="D124" s="7"/>
      <c r="E124" s="7"/>
      <c r="H124" s="38"/>
      <c r="I124" s="43"/>
      <c r="J124" s="38"/>
    </row>
    <row r="125" spans="1:10" ht="15">
      <c r="A125" s="108"/>
      <c r="B125" s="7"/>
      <c r="C125" s="107"/>
      <c r="D125" s="107"/>
      <c r="E125" s="107"/>
      <c r="H125" s="38"/>
      <c r="I125" s="43"/>
      <c r="J125" s="38"/>
    </row>
    <row r="126" spans="1:10" ht="49.5" customHeight="1">
      <c r="A126" s="108"/>
      <c r="B126" s="7"/>
      <c r="C126" s="107"/>
      <c r="D126" s="107"/>
      <c r="E126" s="107"/>
      <c r="H126" s="38"/>
      <c r="I126" s="43"/>
      <c r="J126" s="38"/>
    </row>
    <row r="127" spans="1:10" ht="15.75">
      <c r="A127" s="108"/>
      <c r="B127" s="7"/>
      <c r="C127" s="109"/>
      <c r="D127" s="109"/>
      <c r="E127" s="109"/>
      <c r="H127" s="38"/>
      <c r="I127" s="43"/>
      <c r="J127" s="38"/>
    </row>
    <row r="128" spans="1:10" ht="15" customHeight="1">
      <c r="A128" s="108"/>
      <c r="B128" s="7"/>
      <c r="C128" s="109"/>
      <c r="D128" s="109"/>
      <c r="E128" s="109"/>
      <c r="F128" s="42"/>
      <c r="G128" s="42"/>
      <c r="H128" s="44"/>
      <c r="I128" s="43"/>
      <c r="J128" s="38"/>
    </row>
    <row r="129" spans="1:10" ht="15" customHeight="1">
      <c r="A129" s="108"/>
      <c r="B129" s="7"/>
      <c r="C129" s="107"/>
      <c r="D129" s="107"/>
      <c r="E129" s="107"/>
      <c r="F129" s="42"/>
      <c r="G129" s="42"/>
      <c r="H129" s="44"/>
      <c r="I129" s="43"/>
      <c r="J129" s="38"/>
    </row>
    <row r="130" spans="1:10" ht="15">
      <c r="A130" s="108"/>
      <c r="B130" s="7"/>
      <c r="C130" s="107"/>
      <c r="D130" s="107"/>
      <c r="E130" s="107"/>
      <c r="H130" s="38"/>
      <c r="I130" s="43"/>
      <c r="J130" s="38"/>
    </row>
    <row r="131" spans="1:10" ht="15">
      <c r="A131" s="108"/>
      <c r="B131" s="7"/>
      <c r="C131" s="107"/>
      <c r="D131" s="107"/>
      <c r="E131" s="107"/>
      <c r="H131" s="38"/>
      <c r="I131" s="43"/>
      <c r="J131" s="38"/>
    </row>
    <row r="132" spans="1:10" ht="15">
      <c r="A132" s="108"/>
      <c r="B132" s="7"/>
      <c r="C132" s="107"/>
      <c r="D132" s="107"/>
      <c r="E132" s="107"/>
      <c r="H132" s="38"/>
      <c r="I132" s="43"/>
      <c r="J132" s="38"/>
    </row>
    <row r="133" spans="1:10" ht="15">
      <c r="A133" s="108"/>
      <c r="B133" s="7"/>
      <c r="C133" s="107"/>
      <c r="D133" s="107"/>
      <c r="E133" s="107"/>
      <c r="H133" s="38"/>
      <c r="I133" s="43"/>
      <c r="J133" s="38"/>
    </row>
    <row r="134" spans="1:10" ht="15">
      <c r="A134" s="108"/>
      <c r="B134" s="7"/>
      <c r="C134" s="107"/>
      <c r="D134" s="107"/>
      <c r="E134" s="107"/>
      <c r="H134" s="38"/>
      <c r="I134" s="43"/>
      <c r="J134" s="38"/>
    </row>
    <row r="135" spans="1:10" ht="15">
      <c r="A135" s="108"/>
      <c r="B135" s="7"/>
      <c r="C135" s="107"/>
      <c r="D135" s="107"/>
      <c r="E135" s="107"/>
      <c r="H135" s="38"/>
      <c r="I135" s="43"/>
      <c r="J135" s="38"/>
    </row>
    <row r="136" spans="1:10" ht="15">
      <c r="A136" s="108"/>
      <c r="B136" s="7"/>
      <c r="C136" s="107"/>
      <c r="D136" s="107"/>
      <c r="E136" s="107"/>
      <c r="H136" s="38"/>
      <c r="I136" s="43"/>
      <c r="J136" s="38"/>
    </row>
    <row r="137" spans="1:10" ht="15">
      <c r="A137" s="107"/>
      <c r="B137" s="107"/>
      <c r="C137" s="107"/>
      <c r="D137" s="107"/>
      <c r="E137" s="107"/>
      <c r="H137" s="38"/>
      <c r="I137" s="43"/>
      <c r="J137" s="38"/>
    </row>
    <row r="138" spans="1:10" ht="15">
      <c r="A138" s="107"/>
      <c r="B138" s="107"/>
      <c r="C138" s="107"/>
      <c r="D138" s="107"/>
      <c r="E138" s="107"/>
      <c r="H138" s="38"/>
      <c r="I138" s="38"/>
      <c r="J138" s="38"/>
    </row>
    <row r="139" spans="1:5" ht="15">
      <c r="A139" s="107"/>
      <c r="B139" s="107"/>
      <c r="C139" s="107"/>
      <c r="D139" s="107"/>
      <c r="E139" s="107"/>
    </row>
    <row r="140" spans="1:5" ht="15">
      <c r="A140" s="107"/>
      <c r="B140" s="107"/>
      <c r="C140" s="107"/>
      <c r="D140" s="107"/>
      <c r="E140" s="107"/>
    </row>
    <row r="141" spans="1:5" ht="15">
      <c r="A141" s="107"/>
      <c r="B141" s="107"/>
      <c r="C141" s="107"/>
      <c r="D141" s="107"/>
      <c r="E141" s="107"/>
    </row>
    <row r="142" spans="1:5" ht="15">
      <c r="A142" s="107"/>
      <c r="B142" s="107"/>
      <c r="C142" s="107"/>
      <c r="D142" s="107"/>
      <c r="E142" s="107"/>
    </row>
    <row r="143" spans="1:5" ht="15">
      <c r="A143" s="107"/>
      <c r="B143" s="107"/>
      <c r="C143" s="107"/>
      <c r="D143" s="107"/>
      <c r="E143" s="107"/>
    </row>
    <row r="144" spans="1:5" ht="15">
      <c r="A144" s="107"/>
      <c r="B144" s="107"/>
      <c r="C144" s="107"/>
      <c r="D144" s="107"/>
      <c r="E144" s="107"/>
    </row>
    <row r="145" spans="1:5" ht="15">
      <c r="A145" s="107"/>
      <c r="B145" s="107"/>
      <c r="C145" s="107"/>
      <c r="D145" s="107"/>
      <c r="E145" s="107"/>
    </row>
    <row r="146" spans="1:5" ht="15">
      <c r="A146" s="107"/>
      <c r="B146" s="107"/>
      <c r="C146" s="107"/>
      <c r="D146" s="107"/>
      <c r="E146" s="107"/>
    </row>
    <row r="147" spans="1:5" ht="15">
      <c r="A147" s="107"/>
      <c r="B147" s="107"/>
      <c r="C147" s="107"/>
      <c r="D147" s="107"/>
      <c r="E147" s="107"/>
    </row>
    <row r="148" spans="1:5" ht="15">
      <c r="A148" s="107"/>
      <c r="B148" s="107"/>
      <c r="C148" s="107"/>
      <c r="D148" s="107"/>
      <c r="E148" s="107"/>
    </row>
    <row r="149" spans="1:5" ht="15">
      <c r="A149" s="107"/>
      <c r="B149" s="107"/>
      <c r="C149" s="107"/>
      <c r="D149" s="107"/>
      <c r="E149" s="107"/>
    </row>
    <row r="150" spans="1:5" ht="15">
      <c r="A150" s="107"/>
      <c r="B150" s="107"/>
      <c r="C150" s="107"/>
      <c r="D150" s="107"/>
      <c r="E150" s="107"/>
    </row>
    <row r="151" spans="1:5" ht="15">
      <c r="A151" s="107"/>
      <c r="B151" s="107"/>
      <c r="C151" s="107"/>
      <c r="D151" s="107"/>
      <c r="E151" s="107"/>
    </row>
    <row r="152" spans="1:5" ht="15">
      <c r="A152" s="107"/>
      <c r="B152" s="107"/>
      <c r="C152" s="107"/>
      <c r="D152" s="107"/>
      <c r="E152" s="107"/>
    </row>
    <row r="153" spans="1:5" ht="15">
      <c r="A153" s="107"/>
      <c r="B153" s="107"/>
      <c r="C153" s="107"/>
      <c r="D153" s="107"/>
      <c r="E153" s="107"/>
    </row>
    <row r="154" spans="1:5" ht="15">
      <c r="A154" s="107"/>
      <c r="B154" s="107"/>
      <c r="C154" s="107"/>
      <c r="D154" s="107"/>
      <c r="E154" s="107"/>
    </row>
    <row r="155" spans="1:5" ht="15">
      <c r="A155" s="107"/>
      <c r="B155" s="107"/>
      <c r="C155" s="107"/>
      <c r="D155" s="107"/>
      <c r="E155" s="107"/>
    </row>
    <row r="156" spans="1:5" ht="15">
      <c r="A156" s="107"/>
      <c r="B156" s="107"/>
      <c r="C156" s="107"/>
      <c r="D156" s="107"/>
      <c r="E156" s="107"/>
    </row>
    <row r="157" spans="1:5" ht="15">
      <c r="A157" s="107"/>
      <c r="B157" s="107"/>
      <c r="C157" s="107"/>
      <c r="D157" s="107"/>
      <c r="E157" s="107"/>
    </row>
    <row r="158" spans="1:5" ht="15">
      <c r="A158" s="107"/>
      <c r="B158" s="107"/>
      <c r="C158" s="107"/>
      <c r="D158" s="107"/>
      <c r="E158" s="107"/>
    </row>
    <row r="159" spans="1:5" ht="15">
      <c r="A159" s="107"/>
      <c r="B159" s="107"/>
      <c r="C159" s="107"/>
      <c r="D159" s="107"/>
      <c r="E159" s="107"/>
    </row>
    <row r="160" spans="1:5" ht="15">
      <c r="A160" s="107"/>
      <c r="B160" s="107"/>
      <c r="C160" s="107"/>
      <c r="D160" s="107"/>
      <c r="E160" s="107"/>
    </row>
    <row r="161" spans="1:5" ht="15">
      <c r="A161" s="107"/>
      <c r="B161" s="107"/>
      <c r="C161" s="107"/>
      <c r="D161" s="107"/>
      <c r="E161" s="107"/>
    </row>
    <row r="162" spans="1:5" ht="15">
      <c r="A162" s="107"/>
      <c r="B162" s="107"/>
      <c r="C162" s="107"/>
      <c r="D162" s="107"/>
      <c r="E162" s="107"/>
    </row>
    <row r="163" spans="1:5" ht="15">
      <c r="A163" s="107"/>
      <c r="B163" s="107"/>
      <c r="C163" s="107"/>
      <c r="D163" s="107"/>
      <c r="E163" s="107"/>
    </row>
    <row r="164" spans="1:5" ht="15">
      <c r="A164" s="107"/>
      <c r="B164" s="107"/>
      <c r="C164" s="107"/>
      <c r="D164" s="107"/>
      <c r="E164" s="107"/>
    </row>
    <row r="165" spans="1:5" ht="15">
      <c r="A165" s="107"/>
      <c r="B165" s="107"/>
      <c r="C165" s="107"/>
      <c r="D165" s="107"/>
      <c r="E165" s="107"/>
    </row>
    <row r="166" spans="1:5" ht="15">
      <c r="A166" s="107"/>
      <c r="B166" s="107"/>
      <c r="C166" s="107"/>
      <c r="D166" s="107"/>
      <c r="E166" s="107"/>
    </row>
    <row r="167" spans="1:5" ht="15">
      <c r="A167" s="107"/>
      <c r="B167" s="107"/>
      <c r="C167" s="107"/>
      <c r="D167" s="107"/>
      <c r="E167" s="107"/>
    </row>
    <row r="168" spans="1:5" ht="15">
      <c r="A168" s="107"/>
      <c r="B168" s="107"/>
      <c r="C168" s="107"/>
      <c r="D168" s="107"/>
      <c r="E168" s="107"/>
    </row>
    <row r="169" spans="1:5" ht="15">
      <c r="A169" s="107"/>
      <c r="B169" s="107"/>
      <c r="C169" s="107"/>
      <c r="D169" s="107"/>
      <c r="E169" s="107"/>
    </row>
    <row r="170" spans="1:5" ht="15">
      <c r="A170" s="107"/>
      <c r="B170" s="107"/>
      <c r="C170" s="107"/>
      <c r="D170" s="107"/>
      <c r="E170" s="107"/>
    </row>
    <row r="171" spans="1:5" ht="15">
      <c r="A171" s="107"/>
      <c r="B171" s="107"/>
      <c r="C171" s="107"/>
      <c r="D171" s="107"/>
      <c r="E171" s="107"/>
    </row>
    <row r="172" spans="1:5" ht="15">
      <c r="A172" s="107"/>
      <c r="B172" s="107"/>
      <c r="C172" s="107"/>
      <c r="D172" s="107"/>
      <c r="E172" s="107"/>
    </row>
    <row r="173" spans="1:5" ht="15">
      <c r="A173" s="107"/>
      <c r="B173" s="107"/>
      <c r="C173" s="107"/>
      <c r="D173" s="107"/>
      <c r="E173" s="107"/>
    </row>
    <row r="174" spans="1:5" ht="15">
      <c r="A174" s="107"/>
      <c r="B174" s="107"/>
      <c r="C174" s="107"/>
      <c r="D174" s="107"/>
      <c r="E174" s="107"/>
    </row>
    <row r="175" spans="1:5" ht="15">
      <c r="A175" s="107"/>
      <c r="B175" s="107"/>
      <c r="C175" s="107"/>
      <c r="D175" s="107"/>
      <c r="E175" s="107"/>
    </row>
    <row r="176" spans="1:5" ht="15">
      <c r="A176" s="107"/>
      <c r="B176" s="107"/>
      <c r="C176" s="107"/>
      <c r="D176" s="107"/>
      <c r="E176" s="107"/>
    </row>
    <row r="177" spans="1:5" ht="15">
      <c r="A177" s="107"/>
      <c r="B177" s="107"/>
      <c r="C177" s="107"/>
      <c r="D177" s="107"/>
      <c r="E177" s="107"/>
    </row>
    <row r="178" spans="1:5" ht="15">
      <c r="A178" s="107"/>
      <c r="B178" s="107"/>
      <c r="C178" s="107"/>
      <c r="D178" s="107"/>
      <c r="E178" s="107"/>
    </row>
    <row r="179" spans="1:5" ht="15">
      <c r="A179" s="107"/>
      <c r="B179" s="107"/>
      <c r="C179" s="107"/>
      <c r="D179" s="107"/>
      <c r="E179" s="107"/>
    </row>
    <row r="180" spans="1:5" ht="15">
      <c r="A180" s="107"/>
      <c r="B180" s="107"/>
      <c r="C180" s="107"/>
      <c r="D180" s="107"/>
      <c r="E180" s="107"/>
    </row>
    <row r="181" spans="1:5" ht="15">
      <c r="A181" s="107"/>
      <c r="B181" s="107"/>
      <c r="C181" s="107"/>
      <c r="D181" s="107"/>
      <c r="E181" s="107"/>
    </row>
    <row r="182" spans="1:5" ht="15">
      <c r="A182" s="107"/>
      <c r="B182" s="107"/>
      <c r="C182" s="107"/>
      <c r="D182" s="107"/>
      <c r="E182" s="107"/>
    </row>
    <row r="183" spans="1:5" ht="15">
      <c r="A183" s="107"/>
      <c r="B183" s="107"/>
      <c r="C183" s="107"/>
      <c r="D183" s="107"/>
      <c r="E183" s="107"/>
    </row>
    <row r="184" spans="1:5" ht="15">
      <c r="A184" s="107"/>
      <c r="B184" s="107"/>
      <c r="C184" s="107"/>
      <c r="D184" s="107"/>
      <c r="E184" s="107"/>
    </row>
    <row r="185" spans="1:5" ht="15">
      <c r="A185" s="107"/>
      <c r="B185" s="107"/>
      <c r="C185" s="107"/>
      <c r="D185" s="107"/>
      <c r="E185" s="107"/>
    </row>
    <row r="186" spans="1:5" ht="15">
      <c r="A186" s="107"/>
      <c r="B186" s="107"/>
      <c r="C186" s="107"/>
      <c r="D186" s="107"/>
      <c r="E186" s="107"/>
    </row>
    <row r="187" spans="1:5" ht="15">
      <c r="A187" s="107"/>
      <c r="B187" s="107"/>
      <c r="C187" s="107"/>
      <c r="D187" s="107"/>
      <c r="E187" s="107"/>
    </row>
    <row r="188" spans="1:5" ht="15">
      <c r="A188" s="107"/>
      <c r="B188" s="107"/>
      <c r="C188" s="107"/>
      <c r="D188" s="107"/>
      <c r="E188" s="107"/>
    </row>
    <row r="189" spans="1:5" ht="15">
      <c r="A189" s="107"/>
      <c r="B189" s="107"/>
      <c r="C189" s="107"/>
      <c r="D189" s="107"/>
      <c r="E189" s="107"/>
    </row>
    <row r="190" spans="1:5" ht="15">
      <c r="A190" s="107"/>
      <c r="B190" s="107"/>
      <c r="C190" s="107"/>
      <c r="D190" s="107"/>
      <c r="E190" s="107"/>
    </row>
    <row r="191" spans="1:5" ht="15">
      <c r="A191" s="107"/>
      <c r="B191" s="107"/>
      <c r="C191" s="107"/>
      <c r="D191" s="107"/>
      <c r="E191" s="107"/>
    </row>
    <row r="192" spans="1:5" ht="15">
      <c r="A192" s="107"/>
      <c r="B192" s="107"/>
      <c r="C192" s="107"/>
      <c r="D192" s="107"/>
      <c r="E192" s="107"/>
    </row>
    <row r="193" spans="1:5" ht="15">
      <c r="A193" s="107"/>
      <c r="B193" s="107"/>
      <c r="C193" s="107"/>
      <c r="D193" s="107"/>
      <c r="E193" s="107"/>
    </row>
    <row r="194" spans="1:5" ht="15">
      <c r="A194" s="107"/>
      <c r="B194" s="107"/>
      <c r="C194" s="107"/>
      <c r="D194" s="107"/>
      <c r="E194" s="107"/>
    </row>
    <row r="195" spans="1:5" ht="15">
      <c r="A195" s="107"/>
      <c r="B195" s="107"/>
      <c r="C195" s="107"/>
      <c r="D195" s="107"/>
      <c r="E195" s="107"/>
    </row>
    <row r="196" spans="1:5" ht="15">
      <c r="A196" s="107"/>
      <c r="B196" s="107"/>
      <c r="C196" s="107"/>
      <c r="D196" s="107"/>
      <c r="E196" s="107"/>
    </row>
    <row r="197" spans="1:5" ht="15">
      <c r="A197" s="107"/>
      <c r="B197" s="107"/>
      <c r="C197" s="107"/>
      <c r="D197" s="107"/>
      <c r="E197" s="107"/>
    </row>
    <row r="198" spans="1:5" ht="15">
      <c r="A198" s="107"/>
      <c r="B198" s="107"/>
      <c r="C198" s="107"/>
      <c r="D198" s="107"/>
      <c r="E198" s="107"/>
    </row>
    <row r="199" spans="1:5" ht="15">
      <c r="A199" s="107"/>
      <c r="B199" s="107"/>
      <c r="C199" s="107"/>
      <c r="D199" s="107"/>
      <c r="E199" s="107"/>
    </row>
    <row r="200" spans="1:5" ht="15">
      <c r="A200" s="107"/>
      <c r="B200" s="107"/>
      <c r="C200" s="107"/>
      <c r="D200" s="107"/>
      <c r="E200" s="107"/>
    </row>
    <row r="201" spans="1:5" ht="15">
      <c r="A201" s="107"/>
      <c r="B201" s="107"/>
      <c r="C201" s="107"/>
      <c r="D201" s="107"/>
      <c r="E201" s="107"/>
    </row>
    <row r="202" spans="1:5" ht="15">
      <c r="A202" s="107"/>
      <c r="B202" s="107"/>
      <c r="C202" s="107"/>
      <c r="D202" s="107"/>
      <c r="E202" s="107"/>
    </row>
    <row r="203" spans="1:5" ht="15">
      <c r="A203" s="107"/>
      <c r="B203" s="107"/>
      <c r="C203" s="107"/>
      <c r="D203" s="107"/>
      <c r="E203" s="107"/>
    </row>
    <row r="204" spans="1:5" ht="15">
      <c r="A204" s="107"/>
      <c r="B204" s="107"/>
      <c r="C204" s="107"/>
      <c r="D204" s="107"/>
      <c r="E204" s="107"/>
    </row>
    <row r="205" spans="1:5" ht="15">
      <c r="A205" s="107"/>
      <c r="B205" s="107"/>
      <c r="C205" s="107"/>
      <c r="D205" s="107"/>
      <c r="E205" s="107"/>
    </row>
    <row r="206" spans="1:5" ht="15">
      <c r="A206" s="107"/>
      <c r="B206" s="107"/>
      <c r="C206" s="107"/>
      <c r="D206" s="107"/>
      <c r="E206" s="107"/>
    </row>
    <row r="207" spans="1:5" ht="15">
      <c r="A207" s="107"/>
      <c r="B207" s="107"/>
      <c r="C207" s="107"/>
      <c r="D207" s="107"/>
      <c r="E207" s="107"/>
    </row>
    <row r="208" spans="1:5" ht="15">
      <c r="A208" s="107"/>
      <c r="B208" s="107"/>
      <c r="C208" s="107"/>
      <c r="D208" s="107"/>
      <c r="E208" s="107"/>
    </row>
    <row r="209" spans="1:5" ht="15">
      <c r="A209" s="107"/>
      <c r="B209" s="107"/>
      <c r="C209" s="107"/>
      <c r="D209" s="107"/>
      <c r="E209" s="107"/>
    </row>
    <row r="210" spans="1:5" ht="15">
      <c r="A210" s="107"/>
      <c r="B210" s="107"/>
      <c r="C210" s="107"/>
      <c r="D210" s="107"/>
      <c r="E210" s="107"/>
    </row>
    <row r="211" spans="1:5" ht="15">
      <c r="A211" s="107"/>
      <c r="B211" s="107"/>
      <c r="C211" s="107"/>
      <c r="D211" s="107"/>
      <c r="E211" s="107"/>
    </row>
    <row r="212" spans="1:5" ht="15">
      <c r="A212" s="107"/>
      <c r="B212" s="107"/>
      <c r="C212" s="107"/>
      <c r="D212" s="107"/>
      <c r="E212" s="107"/>
    </row>
    <row r="213" spans="1:5" ht="15">
      <c r="A213" s="107"/>
      <c r="B213" s="107"/>
      <c r="C213" s="107"/>
      <c r="D213" s="107"/>
      <c r="E213" s="107"/>
    </row>
    <row r="214" spans="1:5" ht="15">
      <c r="A214" s="107"/>
      <c r="B214" s="107"/>
      <c r="C214" s="107"/>
      <c r="D214" s="107"/>
      <c r="E214" s="107"/>
    </row>
    <row r="215" spans="1:5" ht="15">
      <c r="A215" s="107"/>
      <c r="B215" s="107"/>
      <c r="C215" s="107"/>
      <c r="D215" s="107"/>
      <c r="E215" s="107"/>
    </row>
    <row r="216" spans="1:5" ht="15">
      <c r="A216" s="107"/>
      <c r="B216" s="107"/>
      <c r="C216" s="107"/>
      <c r="D216" s="107"/>
      <c r="E216" s="107"/>
    </row>
    <row r="217" spans="1:5" ht="15">
      <c r="A217" s="107"/>
      <c r="B217" s="107"/>
      <c r="C217" s="107"/>
      <c r="D217" s="107"/>
      <c r="E217" s="107"/>
    </row>
    <row r="218" spans="1:5" ht="15">
      <c r="A218" s="107"/>
      <c r="B218" s="107"/>
      <c r="C218" s="107"/>
      <c r="D218" s="107"/>
      <c r="E218" s="107"/>
    </row>
    <row r="219" spans="1:5" ht="15">
      <c r="A219" s="107"/>
      <c r="B219" s="107"/>
      <c r="C219" s="107"/>
      <c r="D219" s="107"/>
      <c r="E219" s="107"/>
    </row>
    <row r="220" spans="1:5" ht="15">
      <c r="A220" s="107"/>
      <c r="B220" s="107"/>
      <c r="C220" s="107"/>
      <c r="D220" s="107"/>
      <c r="E220" s="107"/>
    </row>
    <row r="221" spans="1:5" ht="15">
      <c r="A221" s="107"/>
      <c r="B221" s="107"/>
      <c r="C221" s="107"/>
      <c r="D221" s="107"/>
      <c r="E221" s="107"/>
    </row>
    <row r="222" spans="1:5" ht="15">
      <c r="A222" s="107"/>
      <c r="B222" s="107"/>
      <c r="C222" s="107"/>
      <c r="D222" s="107"/>
      <c r="E222" s="107"/>
    </row>
    <row r="223" spans="1:5" ht="15">
      <c r="A223" s="107"/>
      <c r="B223" s="107"/>
      <c r="C223" s="107"/>
      <c r="D223" s="107"/>
      <c r="E223" s="107"/>
    </row>
    <row r="224" spans="1:5" ht="15">
      <c r="A224" s="107"/>
      <c r="B224" s="107"/>
      <c r="C224" s="107"/>
      <c r="D224" s="107"/>
      <c r="E224" s="107"/>
    </row>
    <row r="225" spans="1:5" ht="15">
      <c r="A225" s="107"/>
      <c r="B225" s="107"/>
      <c r="C225" s="107"/>
      <c r="D225" s="107"/>
      <c r="E225" s="107"/>
    </row>
    <row r="226" spans="1:5" ht="15">
      <c r="A226" s="107"/>
      <c r="B226" s="107"/>
      <c r="C226" s="107"/>
      <c r="D226" s="107"/>
      <c r="E226" s="107"/>
    </row>
    <row r="227" spans="1:5" ht="15">
      <c r="A227" s="107"/>
      <c r="B227" s="107"/>
      <c r="C227" s="107"/>
      <c r="D227" s="107"/>
      <c r="E227" s="107"/>
    </row>
    <row r="228" spans="1:5" ht="15">
      <c r="A228" s="107"/>
      <c r="B228" s="107"/>
      <c r="C228" s="107"/>
      <c r="D228" s="107"/>
      <c r="E228" s="107"/>
    </row>
    <row r="229" spans="1:5" ht="15">
      <c r="A229" s="107"/>
      <c r="B229" s="107"/>
      <c r="C229" s="107"/>
      <c r="D229" s="107"/>
      <c r="E229" s="107"/>
    </row>
    <row r="230" spans="1:5" ht="15">
      <c r="A230" s="107"/>
      <c r="B230" s="107"/>
      <c r="C230" s="107"/>
      <c r="D230" s="107"/>
      <c r="E230" s="107"/>
    </row>
    <row r="231" spans="1:5" ht="15">
      <c r="A231" s="107"/>
      <c r="B231" s="107"/>
      <c r="C231" s="107"/>
      <c r="D231" s="107"/>
      <c r="E231" s="107"/>
    </row>
    <row r="232" spans="1:5" ht="15">
      <c r="A232" s="107"/>
      <c r="B232" s="107"/>
      <c r="C232" s="107"/>
      <c r="D232" s="107"/>
      <c r="E232" s="107"/>
    </row>
    <row r="233" spans="1:5" ht="15">
      <c r="A233" s="107"/>
      <c r="B233" s="107"/>
      <c r="C233" s="107"/>
      <c r="D233" s="107"/>
      <c r="E233" s="107"/>
    </row>
    <row r="234" spans="1:5" ht="15">
      <c r="A234" s="107"/>
      <c r="B234" s="107"/>
      <c r="C234" s="107"/>
      <c r="D234" s="107"/>
      <c r="E234" s="107"/>
    </row>
    <row r="235" spans="1:5" ht="15">
      <c r="A235" s="107"/>
      <c r="B235" s="107"/>
      <c r="C235" s="107"/>
      <c r="D235" s="107"/>
      <c r="E235" s="107"/>
    </row>
    <row r="236" spans="1:5" ht="15">
      <c r="A236" s="107"/>
      <c r="B236" s="107"/>
      <c r="C236" s="107"/>
      <c r="D236" s="107"/>
      <c r="E236" s="107"/>
    </row>
    <row r="237" spans="1:5" ht="15">
      <c r="A237" s="107"/>
      <c r="B237" s="107"/>
      <c r="C237" s="107"/>
      <c r="D237" s="107"/>
      <c r="E237" s="107"/>
    </row>
    <row r="238" spans="1:5" ht="15">
      <c r="A238" s="107"/>
      <c r="B238" s="107"/>
      <c r="C238" s="107"/>
      <c r="D238" s="107"/>
      <c r="E238" s="107"/>
    </row>
    <row r="239" spans="1:5" ht="15">
      <c r="A239" s="107"/>
      <c r="B239" s="107"/>
      <c r="C239" s="107"/>
      <c r="D239" s="107"/>
      <c r="E239" s="107"/>
    </row>
    <row r="240" spans="1:5" ht="15">
      <c r="A240" s="107"/>
      <c r="B240" s="107"/>
      <c r="C240" s="107"/>
      <c r="D240" s="107"/>
      <c r="E240" s="107"/>
    </row>
    <row r="241" spans="1:5" ht="15">
      <c r="A241" s="107"/>
      <c r="B241" s="107"/>
      <c r="C241" s="107"/>
      <c r="D241" s="107"/>
      <c r="E241" s="107"/>
    </row>
    <row r="242" spans="1:5" ht="15">
      <c r="A242" s="107"/>
      <c r="B242" s="107"/>
      <c r="C242" s="107"/>
      <c r="D242" s="107"/>
      <c r="E242" s="107"/>
    </row>
    <row r="243" spans="1:5" ht="15">
      <c r="A243" s="107"/>
      <c r="B243" s="107"/>
      <c r="C243" s="107"/>
      <c r="D243" s="107"/>
      <c r="E243" s="107"/>
    </row>
    <row r="244" spans="1:5" ht="15">
      <c r="A244" s="107"/>
      <c r="B244" s="107"/>
      <c r="C244" s="107"/>
      <c r="D244" s="107"/>
      <c r="E244" s="107"/>
    </row>
    <row r="245" spans="1:5" ht="15">
      <c r="A245" s="107"/>
      <c r="B245" s="107"/>
      <c r="C245" s="107"/>
      <c r="D245" s="107"/>
      <c r="E245" s="107"/>
    </row>
    <row r="246" spans="1:5" ht="15">
      <c r="A246" s="107"/>
      <c r="B246" s="107"/>
      <c r="C246" s="107"/>
      <c r="D246" s="107"/>
      <c r="E246" s="107"/>
    </row>
    <row r="247" spans="1:5" ht="15">
      <c r="A247" s="107"/>
      <c r="B247" s="107"/>
      <c r="C247" s="107"/>
      <c r="D247" s="107"/>
      <c r="E247" s="107"/>
    </row>
    <row r="248" spans="1:5" ht="15">
      <c r="A248" s="107"/>
      <c r="B248" s="107"/>
      <c r="C248" s="107"/>
      <c r="D248" s="107"/>
      <c r="E248" s="107"/>
    </row>
    <row r="249" spans="1:5" ht="15">
      <c r="A249" s="107"/>
      <c r="B249" s="107"/>
      <c r="C249" s="107"/>
      <c r="D249" s="107"/>
      <c r="E249" s="107"/>
    </row>
    <row r="250" spans="1:5" ht="15">
      <c r="A250" s="107"/>
      <c r="B250" s="107"/>
      <c r="C250" s="107"/>
      <c r="D250" s="107"/>
      <c r="E250" s="107"/>
    </row>
    <row r="251" spans="1:5" ht="15">
      <c r="A251" s="107"/>
      <c r="B251" s="107"/>
      <c r="C251" s="107"/>
      <c r="D251" s="107"/>
      <c r="E251" s="107"/>
    </row>
    <row r="252" spans="1:5" ht="15">
      <c r="A252" s="107"/>
      <c r="B252" s="107"/>
      <c r="C252" s="107"/>
      <c r="D252" s="107"/>
      <c r="E252" s="107"/>
    </row>
    <row r="253" spans="1:5" ht="15">
      <c r="A253" s="107"/>
      <c r="B253" s="107"/>
      <c r="C253" s="107"/>
      <c r="D253" s="107"/>
      <c r="E253" s="107"/>
    </row>
    <row r="254" spans="1:5" ht="15">
      <c r="A254" s="107"/>
      <c r="B254" s="107"/>
      <c r="C254" s="107"/>
      <c r="D254" s="107"/>
      <c r="E254" s="107"/>
    </row>
    <row r="255" spans="1:5" ht="15">
      <c r="A255" s="107"/>
      <c r="B255" s="107"/>
      <c r="C255" s="107"/>
      <c r="D255" s="107"/>
      <c r="E255" s="107"/>
    </row>
    <row r="256" spans="1:5" ht="15">
      <c r="A256" s="107"/>
      <c r="B256" s="107"/>
      <c r="C256" s="107"/>
      <c r="D256" s="107"/>
      <c r="E256" s="107"/>
    </row>
    <row r="257" spans="1:5" ht="15">
      <c r="A257" s="107"/>
      <c r="B257" s="107"/>
      <c r="C257" s="107"/>
      <c r="D257" s="107"/>
      <c r="E257" s="107"/>
    </row>
    <row r="258" spans="1:5" ht="15">
      <c r="A258" s="107"/>
      <c r="B258" s="107"/>
      <c r="C258" s="107"/>
      <c r="D258" s="107"/>
      <c r="E258" s="107"/>
    </row>
    <row r="259" spans="1:5" ht="15">
      <c r="A259" s="107"/>
      <c r="B259" s="107"/>
      <c r="C259" s="107"/>
      <c r="D259" s="107"/>
      <c r="E259" s="107"/>
    </row>
    <row r="260" spans="1:5" ht="15">
      <c r="A260" s="107"/>
      <c r="B260" s="107"/>
      <c r="C260" s="107"/>
      <c r="D260" s="107"/>
      <c r="E260" s="107"/>
    </row>
    <row r="261" spans="1:5" ht="15">
      <c r="A261" s="107"/>
      <c r="B261" s="107"/>
      <c r="C261" s="107"/>
      <c r="D261" s="107"/>
      <c r="E261" s="107"/>
    </row>
    <row r="262" spans="1:5" ht="15">
      <c r="A262" s="107"/>
      <c r="B262" s="107"/>
      <c r="C262" s="107"/>
      <c r="D262" s="107"/>
      <c r="E262" s="107"/>
    </row>
    <row r="263" spans="1:5" ht="15">
      <c r="A263" s="107"/>
      <c r="B263" s="107"/>
      <c r="C263" s="107"/>
      <c r="D263" s="107"/>
      <c r="E263" s="107"/>
    </row>
    <row r="264" spans="1:5" ht="15">
      <c r="A264" s="107"/>
      <c r="B264" s="107"/>
      <c r="C264" s="107"/>
      <c r="D264" s="107"/>
      <c r="E264" s="107"/>
    </row>
    <row r="265" spans="1:5" ht="15">
      <c r="A265" s="107"/>
      <c r="B265" s="107"/>
      <c r="C265" s="107"/>
      <c r="D265" s="107"/>
      <c r="E265" s="107"/>
    </row>
    <row r="266" spans="1:5" ht="15">
      <c r="A266" s="107"/>
      <c r="B266" s="107"/>
      <c r="C266" s="107"/>
      <c r="D266" s="107"/>
      <c r="E266" s="107"/>
    </row>
    <row r="267" spans="1:5" ht="15">
      <c r="A267" s="107"/>
      <c r="B267" s="107"/>
      <c r="C267" s="107"/>
      <c r="D267" s="107"/>
      <c r="E267" s="107"/>
    </row>
    <row r="268" spans="1:5" ht="15">
      <c r="A268" s="107"/>
      <c r="B268" s="107"/>
      <c r="C268" s="107"/>
      <c r="D268" s="107"/>
      <c r="E268" s="107"/>
    </row>
    <row r="269" spans="1:5" ht="15">
      <c r="A269" s="107"/>
      <c r="B269" s="107"/>
      <c r="C269" s="107"/>
      <c r="D269" s="107"/>
      <c r="E269" s="107"/>
    </row>
    <row r="270" spans="1:5" ht="15">
      <c r="A270" s="107"/>
      <c r="B270" s="107"/>
      <c r="C270" s="107"/>
      <c r="D270" s="107"/>
      <c r="E270" s="107"/>
    </row>
    <row r="271" spans="1:5" ht="15">
      <c r="A271" s="107"/>
      <c r="B271" s="107"/>
      <c r="C271" s="107"/>
      <c r="D271" s="107"/>
      <c r="E271" s="107"/>
    </row>
    <row r="272" spans="1:5" ht="15">
      <c r="A272" s="107"/>
      <c r="B272" s="107"/>
      <c r="C272" s="107"/>
      <c r="D272" s="107"/>
      <c r="E272" s="107"/>
    </row>
    <row r="273" spans="1:5" ht="15">
      <c r="A273" s="107"/>
      <c r="B273" s="107"/>
      <c r="C273" s="107"/>
      <c r="D273" s="107"/>
      <c r="E273" s="107"/>
    </row>
    <row r="274" spans="1:5" ht="15">
      <c r="A274" s="107"/>
      <c r="B274" s="107"/>
      <c r="C274" s="107"/>
      <c r="D274" s="107"/>
      <c r="E274" s="107"/>
    </row>
    <row r="275" spans="1:5" ht="15">
      <c r="A275" s="107"/>
      <c r="B275" s="107"/>
      <c r="C275" s="107"/>
      <c r="D275" s="107"/>
      <c r="E275" s="107"/>
    </row>
    <row r="276" spans="1:5" ht="15">
      <c r="A276" s="107"/>
      <c r="B276" s="107"/>
      <c r="C276" s="107"/>
      <c r="D276" s="107"/>
      <c r="E276" s="107"/>
    </row>
    <row r="277" spans="1:5" ht="15">
      <c r="A277" s="107"/>
      <c r="B277" s="107"/>
      <c r="C277" s="107"/>
      <c r="D277" s="107"/>
      <c r="E277" s="107"/>
    </row>
    <row r="278" spans="1:5" ht="15">
      <c r="A278" s="107"/>
      <c r="B278" s="107"/>
      <c r="C278" s="107"/>
      <c r="D278" s="107"/>
      <c r="E278" s="107"/>
    </row>
    <row r="279" spans="1:5" ht="15">
      <c r="A279" s="107"/>
      <c r="B279" s="107"/>
      <c r="C279" s="107"/>
      <c r="D279" s="107"/>
      <c r="E279" s="107"/>
    </row>
    <row r="280" spans="1:5" ht="15">
      <c r="A280" s="107"/>
      <c r="B280" s="107"/>
      <c r="C280" s="107"/>
      <c r="D280" s="107"/>
      <c r="E280" s="107"/>
    </row>
    <row r="281" spans="1:5" ht="15">
      <c r="A281" s="107"/>
      <c r="B281" s="107"/>
      <c r="C281" s="107"/>
      <c r="D281" s="107"/>
      <c r="E281" s="107"/>
    </row>
    <row r="282" spans="1:5" ht="15">
      <c r="A282" s="107"/>
      <c r="B282" s="107"/>
      <c r="C282" s="107"/>
      <c r="D282" s="107"/>
      <c r="E282" s="107"/>
    </row>
    <row r="283" spans="1:5" ht="15">
      <c r="A283" s="107"/>
      <c r="B283" s="107"/>
      <c r="C283" s="107"/>
      <c r="D283" s="107"/>
      <c r="E283" s="107"/>
    </row>
    <row r="284" spans="1:5" ht="15">
      <c r="A284" s="107"/>
      <c r="B284" s="107"/>
      <c r="C284" s="107"/>
      <c r="D284" s="107"/>
      <c r="E284" s="107"/>
    </row>
    <row r="285" spans="1:5" ht="15">
      <c r="A285" s="107"/>
      <c r="B285" s="107"/>
      <c r="C285" s="107"/>
      <c r="D285" s="107"/>
      <c r="E285" s="107"/>
    </row>
    <row r="286" spans="1:5" ht="15">
      <c r="A286" s="107"/>
      <c r="B286" s="107"/>
      <c r="C286" s="107"/>
      <c r="D286" s="107"/>
      <c r="E286" s="107"/>
    </row>
    <row r="287" spans="1:5" ht="15">
      <c r="A287" s="107"/>
      <c r="B287" s="107"/>
      <c r="C287" s="107"/>
      <c r="D287" s="107"/>
      <c r="E287" s="107"/>
    </row>
    <row r="288" spans="1:5" ht="15">
      <c r="A288" s="107"/>
      <c r="B288" s="107"/>
      <c r="C288" s="107"/>
      <c r="D288" s="107"/>
      <c r="E288" s="107"/>
    </row>
    <row r="289" spans="1:5" ht="15">
      <c r="A289" s="107"/>
      <c r="B289" s="107"/>
      <c r="C289" s="107"/>
      <c r="D289" s="107"/>
      <c r="E289" s="107"/>
    </row>
    <row r="290" spans="1:5" ht="15">
      <c r="A290" s="107"/>
      <c r="B290" s="107"/>
      <c r="C290" s="107"/>
      <c r="D290" s="107"/>
      <c r="E290" s="107"/>
    </row>
    <row r="291" spans="1:5" ht="15">
      <c r="A291" s="107"/>
      <c r="B291" s="107"/>
      <c r="C291" s="107"/>
      <c r="D291" s="107"/>
      <c r="E291" s="107"/>
    </row>
    <row r="292" spans="1:5" ht="15">
      <c r="A292" s="107"/>
      <c r="B292" s="107"/>
      <c r="C292" s="107"/>
      <c r="D292" s="107"/>
      <c r="E292" s="107"/>
    </row>
    <row r="293" spans="1:5" ht="15">
      <c r="A293" s="107"/>
      <c r="B293" s="107"/>
      <c r="C293" s="107"/>
      <c r="D293" s="107"/>
      <c r="E293" s="107"/>
    </row>
    <row r="294" spans="1:5" ht="15">
      <c r="A294" s="107"/>
      <c r="B294" s="107"/>
      <c r="C294" s="107"/>
      <c r="D294" s="107"/>
      <c r="E294" s="107"/>
    </row>
    <row r="295" spans="1:5" ht="15">
      <c r="A295" s="107"/>
      <c r="B295" s="107"/>
      <c r="C295" s="107"/>
      <c r="D295" s="107"/>
      <c r="E295" s="107"/>
    </row>
    <row r="296" spans="1:5" ht="15">
      <c r="A296" s="107"/>
      <c r="B296" s="107"/>
      <c r="C296" s="107"/>
      <c r="D296" s="107"/>
      <c r="E296" s="107"/>
    </row>
    <row r="297" spans="1:5" ht="15">
      <c r="A297" s="107"/>
      <c r="B297" s="107"/>
      <c r="C297" s="107"/>
      <c r="D297" s="107"/>
      <c r="E297" s="107"/>
    </row>
    <row r="298" spans="1:5" ht="15">
      <c r="A298" s="107"/>
      <c r="B298" s="107"/>
      <c r="C298" s="107"/>
      <c r="D298" s="107"/>
      <c r="E298" s="107"/>
    </row>
    <row r="299" spans="1:5" ht="15">
      <c r="A299" s="107"/>
      <c r="B299" s="107"/>
      <c r="C299" s="107"/>
      <c r="D299" s="107"/>
      <c r="E299" s="107"/>
    </row>
    <row r="300" spans="1:5" ht="15">
      <c r="A300" s="107"/>
      <c r="B300" s="107"/>
      <c r="C300" s="107"/>
      <c r="D300" s="107"/>
      <c r="E300" s="107"/>
    </row>
    <row r="301" spans="1:5" ht="15">
      <c r="A301" s="107"/>
      <c r="B301" s="107"/>
      <c r="C301" s="107"/>
      <c r="D301" s="107"/>
      <c r="E301" s="107"/>
    </row>
    <row r="302" spans="1:5" ht="15">
      <c r="A302" s="107"/>
      <c r="B302" s="107"/>
      <c r="C302" s="107"/>
      <c r="D302" s="107"/>
      <c r="E302" s="107"/>
    </row>
    <row r="303" spans="1:5" ht="15">
      <c r="A303" s="107"/>
      <c r="B303" s="107"/>
      <c r="C303" s="107"/>
      <c r="D303" s="107"/>
      <c r="E303" s="107"/>
    </row>
    <row r="304" spans="1:5" ht="15">
      <c r="A304" s="107"/>
      <c r="B304" s="107"/>
      <c r="C304" s="107"/>
      <c r="D304" s="107"/>
      <c r="E304" s="107"/>
    </row>
    <row r="305" spans="1:5" ht="15">
      <c r="A305" s="107"/>
      <c r="B305" s="107"/>
      <c r="C305" s="107"/>
      <c r="D305" s="107"/>
      <c r="E305" s="107"/>
    </row>
    <row r="306" spans="1:5" ht="15">
      <c r="A306" s="107"/>
      <c r="B306" s="107"/>
      <c r="C306" s="107"/>
      <c r="D306" s="107"/>
      <c r="E306" s="107"/>
    </row>
    <row r="307" spans="1:5" ht="15">
      <c r="A307" s="107"/>
      <c r="B307" s="107"/>
      <c r="C307" s="107"/>
      <c r="D307" s="107"/>
      <c r="E307" s="107"/>
    </row>
    <row r="308" spans="1:5" ht="15">
      <c r="A308" s="107"/>
      <c r="B308" s="107"/>
      <c r="C308" s="107"/>
      <c r="D308" s="107"/>
      <c r="E308" s="107"/>
    </row>
    <row r="309" spans="1:5" ht="15">
      <c r="A309" s="107"/>
      <c r="B309" s="107"/>
      <c r="C309" s="107"/>
      <c r="D309" s="107"/>
      <c r="E309" s="107"/>
    </row>
    <row r="310" spans="1:5" ht="15">
      <c r="A310" s="107"/>
      <c r="B310" s="107"/>
      <c r="C310" s="107"/>
      <c r="D310" s="107"/>
      <c r="E310" s="107"/>
    </row>
    <row r="311" spans="1:5" ht="15">
      <c r="A311" s="107"/>
      <c r="B311" s="107"/>
      <c r="C311" s="107"/>
      <c r="D311" s="107"/>
      <c r="E311" s="107"/>
    </row>
    <row r="312" spans="1:5" ht="15">
      <c r="A312" s="107"/>
      <c r="B312" s="107"/>
      <c r="C312" s="107"/>
      <c r="D312" s="107"/>
      <c r="E312" s="107"/>
    </row>
    <row r="313" spans="1:5" ht="15">
      <c r="A313" s="107"/>
      <c r="B313" s="107"/>
      <c r="C313" s="107"/>
      <c r="D313" s="107"/>
      <c r="E313" s="107"/>
    </row>
    <row r="314" spans="1:5" ht="15">
      <c r="A314" s="107"/>
      <c r="B314" s="107"/>
      <c r="C314" s="107"/>
      <c r="D314" s="107"/>
      <c r="E314" s="107"/>
    </row>
    <row r="315" spans="1:5" ht="15">
      <c r="A315" s="107"/>
      <c r="B315" s="107"/>
      <c r="C315" s="107"/>
      <c r="D315" s="107"/>
      <c r="E315" s="107"/>
    </row>
  </sheetData>
  <sheetProtection/>
  <mergeCells count="7">
    <mergeCell ref="A95:E95"/>
    <mergeCell ref="C2:E2"/>
    <mergeCell ref="C3:E3"/>
    <mergeCell ref="A40:E40"/>
    <mergeCell ref="A59:E59"/>
    <mergeCell ref="A6:E6"/>
    <mergeCell ref="A23:E23"/>
  </mergeCells>
  <hyperlinks>
    <hyperlink ref="C2" r:id="rId1" display="www.dvresurs.ru"/>
    <hyperlink ref="C3" r:id="rId2" display="opt@dvresurs.ru"/>
  </hyperlinks>
  <printOptions/>
  <pageMargins left="0.2362204724409449" right="0.2362204724409449" top="0.1968503937007874" bottom="0.1968503937007874" header="0.31496062992125984" footer="0.31496062992125984"/>
  <pageSetup fitToHeight="0" fitToWidth="1" horizontalDpi="600" verticalDpi="600" orientation="portrait" paperSize="9" scale="86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I63"/>
  <sheetViews>
    <sheetView zoomScalePageLayoutView="0" workbookViewId="0" topLeftCell="A52">
      <selection activeCell="A63" sqref="A63:IV65"/>
    </sheetView>
  </sheetViews>
  <sheetFormatPr defaultColWidth="9.140625" defaultRowHeight="15"/>
  <cols>
    <col min="1" max="1" width="49.57421875" style="0" customWidth="1"/>
    <col min="2" max="2" width="8.57421875" style="0" customWidth="1"/>
    <col min="3" max="3" width="8.00390625" style="0" customWidth="1"/>
    <col min="5" max="7" width="10.8515625" style="0" bestFit="1" customWidth="1"/>
    <col min="8" max="8" width="11.00390625" style="0" customWidth="1"/>
    <col min="10" max="10" width="13.28125" style="0" customWidth="1"/>
  </cols>
  <sheetData>
    <row r="1" ht="26.25">
      <c r="A1" s="1" t="s">
        <v>217</v>
      </c>
    </row>
    <row r="2" spans="1:7" ht="18.75">
      <c r="A2" s="3" t="s">
        <v>396</v>
      </c>
      <c r="B2" s="3"/>
      <c r="C2" s="491" t="s">
        <v>222</v>
      </c>
      <c r="D2" s="385"/>
      <c r="E2" s="385"/>
      <c r="F2" s="385"/>
      <c r="G2" s="385"/>
    </row>
    <row r="3" spans="1:7" ht="18.75">
      <c r="A3" s="13" t="s">
        <v>219</v>
      </c>
      <c r="B3" s="3"/>
      <c r="C3" s="491" t="s">
        <v>220</v>
      </c>
      <c r="D3" s="385"/>
      <c r="E3" s="385"/>
      <c r="F3" s="385"/>
      <c r="G3" s="385"/>
    </row>
    <row r="4" ht="35.25" customHeight="1">
      <c r="A4" s="2"/>
    </row>
    <row r="5" spans="1:7" ht="36" customHeight="1" thickBot="1">
      <c r="A5" s="4" t="s">
        <v>214</v>
      </c>
      <c r="B5" s="27" t="s">
        <v>449</v>
      </c>
      <c r="C5" s="28" t="s">
        <v>337</v>
      </c>
      <c r="D5" s="5" t="s">
        <v>399</v>
      </c>
      <c r="E5" s="29" t="s">
        <v>198</v>
      </c>
      <c r="F5" s="30" t="s">
        <v>400</v>
      </c>
      <c r="G5" s="30" t="s">
        <v>200</v>
      </c>
    </row>
    <row r="6" spans="1:8" ht="28.5" customHeight="1">
      <c r="A6" s="548" t="s">
        <v>338</v>
      </c>
      <c r="B6" s="549"/>
      <c r="C6" s="549"/>
      <c r="D6" s="549"/>
      <c r="E6" s="549"/>
      <c r="F6" s="549"/>
      <c r="G6" s="550"/>
      <c r="H6" s="236"/>
    </row>
    <row r="7" spans="1:7" ht="28.5" customHeight="1">
      <c r="A7" s="48" t="s">
        <v>496</v>
      </c>
      <c r="B7" s="244">
        <v>11</v>
      </c>
      <c r="C7" s="114">
        <v>0.042</v>
      </c>
      <c r="D7" s="244" t="s">
        <v>682</v>
      </c>
      <c r="E7" s="137">
        <v>1235</v>
      </c>
      <c r="F7" s="137">
        <v>1290</v>
      </c>
      <c r="G7" s="137">
        <v>1365</v>
      </c>
    </row>
    <row r="8" spans="1:7" ht="12.75" customHeight="1">
      <c r="A8" s="225"/>
      <c r="B8" s="228"/>
      <c r="C8" s="228"/>
      <c r="D8" s="228"/>
      <c r="E8" s="228"/>
      <c r="F8" s="228"/>
      <c r="G8" s="228"/>
    </row>
    <row r="9" spans="1:8" ht="28.5" customHeight="1">
      <c r="A9" s="250" t="s">
        <v>688</v>
      </c>
      <c r="B9" s="244" t="s">
        <v>692</v>
      </c>
      <c r="C9" s="136">
        <v>0.042</v>
      </c>
      <c r="D9" s="114" t="s">
        <v>450</v>
      </c>
      <c r="E9" s="137">
        <v>679</v>
      </c>
      <c r="F9" s="137">
        <v>708</v>
      </c>
      <c r="G9" s="137">
        <v>749</v>
      </c>
      <c r="H9" s="51"/>
    </row>
    <row r="10" spans="1:8" ht="28.5" customHeight="1">
      <c r="A10" s="250" t="s">
        <v>688</v>
      </c>
      <c r="B10" s="244" t="s">
        <v>692</v>
      </c>
      <c r="C10" s="136">
        <v>0.042</v>
      </c>
      <c r="D10" s="114" t="s">
        <v>451</v>
      </c>
      <c r="E10" s="227">
        <f>E9/0.324</f>
        <v>2095.679012345679</v>
      </c>
      <c r="F10" s="227">
        <f>F9/0.324</f>
        <v>2185.185185185185</v>
      </c>
      <c r="G10" s="227">
        <f>G9/0.324</f>
        <v>2311.7283950617284</v>
      </c>
      <c r="H10" s="51"/>
    </row>
    <row r="11" spans="1:8" ht="28.5" customHeight="1">
      <c r="A11" s="250" t="s">
        <v>690</v>
      </c>
      <c r="B11" s="244" t="s">
        <v>693</v>
      </c>
      <c r="C11" s="136">
        <v>0.042</v>
      </c>
      <c r="D11" s="114" t="s">
        <v>450</v>
      </c>
      <c r="E11" s="137">
        <v>833</v>
      </c>
      <c r="F11" s="137">
        <v>868</v>
      </c>
      <c r="G11" s="137">
        <v>916</v>
      </c>
      <c r="H11" s="51"/>
    </row>
    <row r="12" spans="1:8" ht="28.5" customHeight="1">
      <c r="A12" s="250" t="s">
        <v>690</v>
      </c>
      <c r="B12" s="244" t="s">
        <v>693</v>
      </c>
      <c r="C12" s="136">
        <v>0.042</v>
      </c>
      <c r="D12" s="114" t="s">
        <v>451</v>
      </c>
      <c r="E12" s="227">
        <f>E11/0.324</f>
        <v>2570.9876543209875</v>
      </c>
      <c r="F12" s="227">
        <f>F11/0.324</f>
        <v>2679.0123456790125</v>
      </c>
      <c r="G12" s="227">
        <f>G11/0.324</f>
        <v>2827.1604938271603</v>
      </c>
      <c r="H12" s="51"/>
    </row>
    <row r="13" spans="1:8" ht="28.5" customHeight="1">
      <c r="A13" s="250" t="s">
        <v>691</v>
      </c>
      <c r="B13" s="244" t="s">
        <v>336</v>
      </c>
      <c r="C13" s="136">
        <v>0.042</v>
      </c>
      <c r="D13" s="114" t="s">
        <v>450</v>
      </c>
      <c r="E13" s="137">
        <v>732</v>
      </c>
      <c r="F13" s="137">
        <v>764</v>
      </c>
      <c r="G13" s="137">
        <v>809</v>
      </c>
      <c r="H13" s="51"/>
    </row>
    <row r="14" spans="1:8" ht="28.5" customHeight="1">
      <c r="A14" s="250" t="s">
        <v>691</v>
      </c>
      <c r="B14" s="244" t="s">
        <v>336</v>
      </c>
      <c r="C14" s="136">
        <v>0.042</v>
      </c>
      <c r="D14" s="114" t="s">
        <v>451</v>
      </c>
      <c r="E14" s="227">
        <f>E13/0.216</f>
        <v>3388.888888888889</v>
      </c>
      <c r="F14" s="227">
        <f>F13/0.216</f>
        <v>3537.037037037037</v>
      </c>
      <c r="G14" s="227">
        <f>G13/0.216</f>
        <v>3745.3703703703704</v>
      </c>
      <c r="H14" s="51"/>
    </row>
    <row r="15" spans="1:8" ht="16.5" customHeight="1">
      <c r="A15" s="556"/>
      <c r="B15" s="546"/>
      <c r="C15" s="546"/>
      <c r="D15" s="546"/>
      <c r="E15" s="546"/>
      <c r="F15" s="546"/>
      <c r="G15" s="547"/>
      <c r="H15" s="51"/>
    </row>
    <row r="16" spans="1:7" ht="31.5">
      <c r="A16" s="113" t="s">
        <v>331</v>
      </c>
      <c r="B16" s="136" t="s">
        <v>332</v>
      </c>
      <c r="C16" s="136">
        <v>0.042</v>
      </c>
      <c r="D16" s="114" t="s">
        <v>450</v>
      </c>
      <c r="E16" s="226">
        <v>448</v>
      </c>
      <c r="F16" s="226">
        <v>468</v>
      </c>
      <c r="G16" s="226">
        <v>487</v>
      </c>
    </row>
    <row r="17" spans="1:7" ht="31.5">
      <c r="A17" s="113" t="s">
        <v>331</v>
      </c>
      <c r="B17" s="136" t="s">
        <v>332</v>
      </c>
      <c r="C17" s="136">
        <v>0.042</v>
      </c>
      <c r="D17" s="114" t="s">
        <v>451</v>
      </c>
      <c r="E17" s="213">
        <f>E16/0.225</f>
        <v>1991.111111111111</v>
      </c>
      <c r="F17" s="213">
        <f>F16/0.225</f>
        <v>2080</v>
      </c>
      <c r="G17" s="213">
        <f>G16/0.225</f>
        <v>2164.4444444444443</v>
      </c>
    </row>
    <row r="18" spans="1:7" ht="31.5">
      <c r="A18" s="113" t="s">
        <v>333</v>
      </c>
      <c r="B18" s="136" t="s">
        <v>334</v>
      </c>
      <c r="C18" s="136">
        <v>0.038</v>
      </c>
      <c r="D18" s="114" t="s">
        <v>450</v>
      </c>
      <c r="E18" s="226">
        <v>572</v>
      </c>
      <c r="F18" s="226">
        <v>597</v>
      </c>
      <c r="G18" s="226">
        <v>622</v>
      </c>
    </row>
    <row r="19" spans="1:9" ht="31.5">
      <c r="A19" s="113" t="s">
        <v>333</v>
      </c>
      <c r="B19" s="136" t="s">
        <v>334</v>
      </c>
      <c r="C19" s="136">
        <v>0.038</v>
      </c>
      <c r="D19" s="114" t="s">
        <v>451</v>
      </c>
      <c r="E19" s="213">
        <f>E18/0.225</f>
        <v>2542.222222222222</v>
      </c>
      <c r="F19" s="213">
        <f>F18/0.225</f>
        <v>2653.3333333333335</v>
      </c>
      <c r="G19" s="213">
        <f>G18/0.225</f>
        <v>2764.4444444444443</v>
      </c>
      <c r="I19" s="38"/>
    </row>
    <row r="20" spans="1:9" ht="31.5">
      <c r="A20" s="113" t="s">
        <v>335</v>
      </c>
      <c r="B20" s="136" t="s">
        <v>336</v>
      </c>
      <c r="C20" s="136">
        <v>0.04</v>
      </c>
      <c r="D20" s="114" t="s">
        <v>450</v>
      </c>
      <c r="E20" s="226">
        <v>840</v>
      </c>
      <c r="F20" s="226">
        <v>879</v>
      </c>
      <c r="G20" s="226">
        <v>913</v>
      </c>
      <c r="H20" s="101"/>
      <c r="I20" s="38"/>
    </row>
    <row r="21" spans="1:9" ht="32.25" thickBot="1">
      <c r="A21" s="113" t="s">
        <v>335</v>
      </c>
      <c r="B21" s="136" t="s">
        <v>336</v>
      </c>
      <c r="C21" s="136">
        <v>0.04</v>
      </c>
      <c r="D21" s="114" t="s">
        <v>451</v>
      </c>
      <c r="E21" s="213">
        <f>E20/0.225</f>
        <v>3733.333333333333</v>
      </c>
      <c r="F21" s="213">
        <f>F20/0.225</f>
        <v>3906.6666666666665</v>
      </c>
      <c r="G21" s="213">
        <f>G20/0.225</f>
        <v>4057.777777777778</v>
      </c>
      <c r="I21" s="38"/>
    </row>
    <row r="22" spans="1:7" ht="30.75" customHeight="1">
      <c r="A22" s="548" t="s">
        <v>339</v>
      </c>
      <c r="B22" s="520"/>
      <c r="C22" s="520"/>
      <c r="D22" s="520"/>
      <c r="E22" s="520"/>
      <c r="F22" s="520"/>
      <c r="G22" s="521"/>
    </row>
    <row r="23" spans="1:7" ht="27.75" customHeight="1">
      <c r="A23" s="251" t="s">
        <v>683</v>
      </c>
      <c r="B23" s="47">
        <v>35</v>
      </c>
      <c r="C23" s="33">
        <v>0.043</v>
      </c>
      <c r="D23" s="31" t="s">
        <v>401</v>
      </c>
      <c r="E23" s="137">
        <v>255</v>
      </c>
      <c r="F23" s="137">
        <v>265</v>
      </c>
      <c r="G23" s="137">
        <v>276</v>
      </c>
    </row>
    <row r="24" spans="1:7" ht="34.5" customHeight="1">
      <c r="A24" s="251" t="s">
        <v>683</v>
      </c>
      <c r="B24" s="47">
        <v>35</v>
      </c>
      <c r="C24" s="33">
        <v>0.043</v>
      </c>
      <c r="D24" s="31" t="s">
        <v>451</v>
      </c>
      <c r="E24" s="245">
        <f>E23/2.4/0.6/0.03</f>
        <v>5902.777777777778</v>
      </c>
      <c r="F24" s="245">
        <f>F23/2.4/0.6/0.03</f>
        <v>6134.25925925926</v>
      </c>
      <c r="G24" s="245">
        <f>G23/2.4/0.6/0.03</f>
        <v>6388.88888888889</v>
      </c>
    </row>
    <row r="25" spans="1:7" ht="38.25" customHeight="1">
      <c r="A25" s="251" t="s">
        <v>684</v>
      </c>
      <c r="B25" s="47">
        <v>35</v>
      </c>
      <c r="C25" s="33">
        <v>0.032</v>
      </c>
      <c r="D25" s="9" t="s">
        <v>401</v>
      </c>
      <c r="E25" s="137">
        <v>426</v>
      </c>
      <c r="F25" s="137">
        <v>440</v>
      </c>
      <c r="G25" s="137">
        <v>459</v>
      </c>
    </row>
    <row r="26" spans="1:7" ht="30.75" customHeight="1">
      <c r="A26" s="251" t="s">
        <v>684</v>
      </c>
      <c r="B26" s="47">
        <v>35</v>
      </c>
      <c r="C26" s="33">
        <v>0.032</v>
      </c>
      <c r="D26" s="9" t="s">
        <v>452</v>
      </c>
      <c r="E26" s="245">
        <f>E25/2.4/0.6/0.05</f>
        <v>5916.666666666667</v>
      </c>
      <c r="F26" s="245">
        <f>F25/2.4/0.6/0.05</f>
        <v>6111.111111111111</v>
      </c>
      <c r="G26" s="245">
        <f>G25/2.4/0.6/0.05</f>
        <v>6375</v>
      </c>
    </row>
    <row r="27" spans="1:7" ht="27" customHeight="1">
      <c r="A27" s="551" t="s">
        <v>340</v>
      </c>
      <c r="B27" s="520"/>
      <c r="C27" s="520"/>
      <c r="D27" s="520"/>
      <c r="E27" s="520"/>
      <c r="F27" s="520"/>
      <c r="G27" s="521"/>
    </row>
    <row r="28" spans="1:7" ht="20.25" customHeight="1">
      <c r="A28" s="113" t="s">
        <v>708</v>
      </c>
      <c r="B28" s="8"/>
      <c r="C28" s="8"/>
      <c r="D28" s="9" t="s">
        <v>203</v>
      </c>
      <c r="E28" s="137">
        <v>3.16</v>
      </c>
      <c r="F28" s="137">
        <v>3.31</v>
      </c>
      <c r="G28" s="137">
        <v>3.54</v>
      </c>
    </row>
    <row r="29" spans="1:7" ht="20.25" customHeight="1">
      <c r="A29" s="113" t="s">
        <v>341</v>
      </c>
      <c r="B29" s="8"/>
      <c r="C29" s="8"/>
      <c r="D29" s="9" t="s">
        <v>203</v>
      </c>
      <c r="E29" s="137">
        <v>3.9</v>
      </c>
      <c r="F29" s="137">
        <v>4.1</v>
      </c>
      <c r="G29" s="137">
        <v>4.38</v>
      </c>
    </row>
    <row r="30" spans="1:7" ht="21" customHeight="1">
      <c r="A30" s="113" t="s">
        <v>342</v>
      </c>
      <c r="B30" s="8"/>
      <c r="C30" s="8"/>
      <c r="D30" s="9" t="s">
        <v>203</v>
      </c>
      <c r="E30" s="137">
        <v>4.28</v>
      </c>
      <c r="F30" s="137">
        <v>4.49</v>
      </c>
      <c r="G30" s="137">
        <v>4.81</v>
      </c>
    </row>
    <row r="31" spans="1:7" ht="18" customHeight="1">
      <c r="A31" s="113" t="s">
        <v>343</v>
      </c>
      <c r="B31" s="8"/>
      <c r="C31" s="8"/>
      <c r="D31" s="9" t="s">
        <v>203</v>
      </c>
      <c r="E31" s="137">
        <v>5.71</v>
      </c>
      <c r="F31" s="137">
        <v>5.99</v>
      </c>
      <c r="G31" s="137">
        <v>6.41</v>
      </c>
    </row>
    <row r="32" spans="1:7" ht="18" customHeight="1">
      <c r="A32" s="113" t="s">
        <v>344</v>
      </c>
      <c r="B32" s="8"/>
      <c r="C32" s="8"/>
      <c r="D32" s="9" t="s">
        <v>203</v>
      </c>
      <c r="E32" s="137">
        <v>1.5</v>
      </c>
      <c r="F32" s="137">
        <v>1.57</v>
      </c>
      <c r="G32" s="137">
        <v>1.66</v>
      </c>
    </row>
    <row r="33" spans="1:7" ht="18" customHeight="1">
      <c r="A33" s="212" t="s">
        <v>497</v>
      </c>
      <c r="B33" s="8"/>
      <c r="C33" s="8"/>
      <c r="D33" s="9" t="s">
        <v>499</v>
      </c>
      <c r="E33" s="137">
        <v>3.56</v>
      </c>
      <c r="F33" s="137">
        <v>3.75</v>
      </c>
      <c r="G33" s="137">
        <v>4</v>
      </c>
    </row>
    <row r="34" spans="1:7" ht="18" customHeight="1">
      <c r="A34" s="212" t="s">
        <v>498</v>
      </c>
      <c r="B34" s="8"/>
      <c r="C34" s="8"/>
      <c r="D34" s="9" t="s">
        <v>499</v>
      </c>
      <c r="E34" s="137">
        <v>3.46</v>
      </c>
      <c r="F34" s="137">
        <v>3.64</v>
      </c>
      <c r="G34" s="137">
        <v>3.88</v>
      </c>
    </row>
    <row r="35" spans="1:7" ht="30" customHeight="1">
      <c r="A35" s="553" t="s">
        <v>772</v>
      </c>
      <c r="B35" s="554"/>
      <c r="C35" s="554"/>
      <c r="D35" s="554"/>
      <c r="E35" s="554"/>
      <c r="F35" s="554"/>
      <c r="G35" s="555"/>
    </row>
    <row r="36" spans="1:7" ht="18" customHeight="1">
      <c r="A36" s="150" t="s">
        <v>387</v>
      </c>
      <c r="B36" s="151"/>
      <c r="C36" s="151"/>
      <c r="D36" s="152"/>
      <c r="E36" s="153"/>
      <c r="F36" s="154"/>
      <c r="G36" s="155"/>
    </row>
    <row r="37" spans="1:7" ht="18" customHeight="1">
      <c r="A37" s="203" t="s">
        <v>418</v>
      </c>
      <c r="B37" s="34"/>
      <c r="C37" s="34"/>
      <c r="D37" s="35" t="s">
        <v>419</v>
      </c>
      <c r="E37" s="246">
        <v>125.95</v>
      </c>
      <c r="F37" s="246">
        <v>127.95</v>
      </c>
      <c r="G37" s="246">
        <v>129.95</v>
      </c>
    </row>
    <row r="38" spans="1:7" ht="18" customHeight="1">
      <c r="A38" s="203" t="s">
        <v>420</v>
      </c>
      <c r="B38" s="34"/>
      <c r="C38" s="34"/>
      <c r="D38" s="35" t="s">
        <v>419</v>
      </c>
      <c r="E38" s="246">
        <v>137.95</v>
      </c>
      <c r="F38" s="246">
        <v>140.13</v>
      </c>
      <c r="G38" s="246">
        <v>142.33</v>
      </c>
    </row>
    <row r="39" spans="1:7" ht="18" customHeight="1">
      <c r="A39" s="203" t="s">
        <v>421</v>
      </c>
      <c r="B39" s="34"/>
      <c r="C39" s="34"/>
      <c r="D39" s="35" t="s">
        <v>419</v>
      </c>
      <c r="E39" s="246">
        <v>83.97</v>
      </c>
      <c r="F39" s="246">
        <v>85.3</v>
      </c>
      <c r="G39" s="246">
        <v>86.63</v>
      </c>
    </row>
    <row r="40" spans="1:7" ht="18" customHeight="1">
      <c r="A40" s="203" t="s">
        <v>422</v>
      </c>
      <c r="B40" s="34"/>
      <c r="C40" s="34"/>
      <c r="D40" s="35" t="s">
        <v>419</v>
      </c>
      <c r="E40" s="246">
        <v>83.97</v>
      </c>
      <c r="F40" s="246">
        <v>85.3</v>
      </c>
      <c r="G40" s="246">
        <v>86.63</v>
      </c>
    </row>
    <row r="41" spans="1:7" ht="18" customHeight="1">
      <c r="A41" s="203" t="s">
        <v>423</v>
      </c>
      <c r="B41" s="34"/>
      <c r="C41" s="34"/>
      <c r="D41" s="35" t="s">
        <v>419</v>
      </c>
      <c r="E41" s="246">
        <v>110.36</v>
      </c>
      <c r="F41" s="246">
        <v>112.11</v>
      </c>
      <c r="G41" s="246">
        <v>113.87</v>
      </c>
    </row>
    <row r="42" spans="1:7" ht="18" customHeight="1">
      <c r="A42" s="252" t="s">
        <v>448</v>
      </c>
      <c r="B42" s="156"/>
      <c r="C42" s="156"/>
      <c r="D42" s="157"/>
      <c r="E42" s="158"/>
      <c r="F42" s="159"/>
      <c r="G42" s="159"/>
    </row>
    <row r="43" spans="1:7" ht="18" customHeight="1">
      <c r="A43" s="202" t="s">
        <v>445</v>
      </c>
      <c r="B43" s="37"/>
      <c r="C43" s="37"/>
      <c r="D43" s="35" t="s">
        <v>419</v>
      </c>
      <c r="E43" s="247">
        <v>10.45</v>
      </c>
      <c r="F43" s="247">
        <v>10.87</v>
      </c>
      <c r="G43" s="247">
        <v>11.45</v>
      </c>
    </row>
    <row r="44" spans="1:7" ht="18" customHeight="1">
      <c r="A44" s="202" t="s">
        <v>446</v>
      </c>
      <c r="B44" s="37"/>
      <c r="C44" s="37"/>
      <c r="D44" s="35" t="s">
        <v>419</v>
      </c>
      <c r="E44" s="247">
        <v>15.67</v>
      </c>
      <c r="F44" s="247">
        <v>16.3</v>
      </c>
      <c r="G44" s="247">
        <v>17.18</v>
      </c>
    </row>
    <row r="45" spans="1:7" ht="18" customHeight="1">
      <c r="A45" s="202" t="s">
        <v>447</v>
      </c>
      <c r="B45" s="37"/>
      <c r="C45" s="37"/>
      <c r="D45" s="35" t="s">
        <v>419</v>
      </c>
      <c r="E45" s="247">
        <v>14.13</v>
      </c>
      <c r="F45" s="247">
        <v>14.69</v>
      </c>
      <c r="G45" s="247">
        <v>15.49</v>
      </c>
    </row>
    <row r="46" spans="1:7" ht="18" customHeight="1">
      <c r="A46" s="253" t="s">
        <v>187</v>
      </c>
      <c r="B46" s="146"/>
      <c r="C46" s="146"/>
      <c r="D46" s="146"/>
      <c r="E46" s="146"/>
      <c r="F46" s="146"/>
      <c r="G46" s="146"/>
    </row>
    <row r="47" spans="1:7" ht="18" customHeight="1">
      <c r="A47" s="212" t="s">
        <v>184</v>
      </c>
      <c r="B47" s="37"/>
      <c r="C47" s="37"/>
      <c r="D47" s="35" t="s">
        <v>419</v>
      </c>
      <c r="E47" s="246">
        <v>130.05</v>
      </c>
      <c r="F47" s="246">
        <v>132.14</v>
      </c>
      <c r="G47" s="246">
        <v>135.26</v>
      </c>
    </row>
    <row r="48" spans="1:7" ht="18" customHeight="1">
      <c r="A48" s="212" t="s">
        <v>185</v>
      </c>
      <c r="B48" s="37"/>
      <c r="C48" s="37"/>
      <c r="D48" s="35" t="s">
        <v>419</v>
      </c>
      <c r="E48" s="246">
        <v>55.08</v>
      </c>
      <c r="F48" s="246">
        <v>55.96</v>
      </c>
      <c r="G48" s="246">
        <v>57.29</v>
      </c>
    </row>
    <row r="49" spans="1:7" ht="18" customHeight="1">
      <c r="A49" s="212" t="s">
        <v>186</v>
      </c>
      <c r="B49" s="37"/>
      <c r="C49" s="37"/>
      <c r="D49" s="35" t="s">
        <v>419</v>
      </c>
      <c r="E49" s="246">
        <v>42.84</v>
      </c>
      <c r="F49" s="246">
        <v>43.53</v>
      </c>
      <c r="G49" s="246">
        <v>44.56</v>
      </c>
    </row>
    <row r="50" spans="1:7" ht="26.25" customHeight="1">
      <c r="A50" s="551" t="s">
        <v>345</v>
      </c>
      <c r="B50" s="520"/>
      <c r="C50" s="520"/>
      <c r="D50" s="520"/>
      <c r="E50" s="520"/>
      <c r="F50" s="520"/>
      <c r="G50" s="521"/>
    </row>
    <row r="51" spans="1:7" ht="15.75">
      <c r="A51" s="211" t="s">
        <v>74</v>
      </c>
      <c r="B51" s="45"/>
      <c r="C51" s="45"/>
      <c r="D51" s="46" t="s">
        <v>414</v>
      </c>
      <c r="E51" s="137">
        <v>18.69</v>
      </c>
      <c r="F51" s="137">
        <v>19.56</v>
      </c>
      <c r="G51" s="137">
        <v>20.44</v>
      </c>
    </row>
    <row r="52" spans="1:7" ht="31.5">
      <c r="A52" s="211" t="s">
        <v>75</v>
      </c>
      <c r="B52" s="45"/>
      <c r="C52" s="45"/>
      <c r="D52" s="39" t="s">
        <v>414</v>
      </c>
      <c r="E52" s="137">
        <v>22.4</v>
      </c>
      <c r="F52" s="137">
        <v>23.45</v>
      </c>
      <c r="G52" s="137">
        <v>24.5</v>
      </c>
    </row>
    <row r="53" spans="1:7" ht="31.5">
      <c r="A53" s="211" t="s">
        <v>76</v>
      </c>
      <c r="B53" s="45"/>
      <c r="C53" s="45"/>
      <c r="D53" s="39" t="s">
        <v>414</v>
      </c>
      <c r="E53" s="137">
        <v>20.63</v>
      </c>
      <c r="F53" s="137">
        <v>21.6</v>
      </c>
      <c r="G53" s="137">
        <v>22.57</v>
      </c>
    </row>
    <row r="54" spans="1:7" ht="31.5">
      <c r="A54" s="211" t="s">
        <v>77</v>
      </c>
      <c r="B54" s="45"/>
      <c r="C54" s="45"/>
      <c r="D54" s="39" t="s">
        <v>414</v>
      </c>
      <c r="E54" s="137">
        <v>17.92</v>
      </c>
      <c r="F54" s="137">
        <v>18.76</v>
      </c>
      <c r="G54" s="137">
        <v>19.6</v>
      </c>
    </row>
    <row r="55" spans="1:7" ht="31.5">
      <c r="A55" s="211" t="s">
        <v>78</v>
      </c>
      <c r="B55" s="45"/>
      <c r="C55" s="45"/>
      <c r="D55" s="39" t="s">
        <v>414</v>
      </c>
      <c r="E55" s="137">
        <v>22.4</v>
      </c>
      <c r="F55" s="137">
        <v>23.45</v>
      </c>
      <c r="G55" s="137">
        <v>24.5</v>
      </c>
    </row>
    <row r="56" spans="1:7" ht="31.5">
      <c r="A56" s="211" t="s">
        <v>79</v>
      </c>
      <c r="B56" s="45"/>
      <c r="C56" s="45"/>
      <c r="D56" s="46" t="s">
        <v>414</v>
      </c>
      <c r="E56" s="137">
        <v>24.7</v>
      </c>
      <c r="F56" s="137">
        <v>25.86</v>
      </c>
      <c r="G56" s="137">
        <v>27.02</v>
      </c>
    </row>
    <row r="57" spans="1:7" ht="31.5">
      <c r="A57" s="211" t="s">
        <v>80</v>
      </c>
      <c r="B57" s="45"/>
      <c r="C57" s="45"/>
      <c r="D57" s="39" t="s">
        <v>414</v>
      </c>
      <c r="E57" s="137">
        <v>29.7</v>
      </c>
      <c r="F57" s="137">
        <v>31.09</v>
      </c>
      <c r="G57" s="137">
        <v>32.48</v>
      </c>
    </row>
    <row r="58" spans="1:7" ht="31.5">
      <c r="A58" s="211" t="s">
        <v>81</v>
      </c>
      <c r="B58" s="45"/>
      <c r="C58" s="45"/>
      <c r="D58" s="39" t="s">
        <v>414</v>
      </c>
      <c r="E58" s="137">
        <v>40.06</v>
      </c>
      <c r="F58" s="137">
        <v>41.94</v>
      </c>
      <c r="G58" s="137">
        <v>43.82</v>
      </c>
    </row>
    <row r="59" spans="1:7" ht="31.5">
      <c r="A59" s="211" t="s">
        <v>82</v>
      </c>
      <c r="B59" s="45"/>
      <c r="C59" s="45"/>
      <c r="D59" s="39" t="s">
        <v>414</v>
      </c>
      <c r="E59" s="248">
        <v>52.61</v>
      </c>
      <c r="F59" s="248">
        <v>55.07</v>
      </c>
      <c r="G59" s="249">
        <v>57.54</v>
      </c>
    </row>
    <row r="60" spans="1:7" ht="20.25" customHeight="1">
      <c r="A60" s="211" t="s">
        <v>83</v>
      </c>
      <c r="B60" s="45"/>
      <c r="C60" s="45"/>
      <c r="D60" s="39" t="s">
        <v>414</v>
      </c>
      <c r="E60" s="137">
        <v>25.09</v>
      </c>
      <c r="F60" s="137">
        <v>26.26</v>
      </c>
      <c r="G60" s="137">
        <v>27.44</v>
      </c>
    </row>
    <row r="61" spans="1:7" ht="19.5" customHeight="1">
      <c r="A61" s="211" t="s">
        <v>84</v>
      </c>
      <c r="B61" s="45"/>
      <c r="C61" s="45"/>
      <c r="D61" s="46" t="s">
        <v>414</v>
      </c>
      <c r="E61" s="137">
        <v>23.42</v>
      </c>
      <c r="F61" s="137">
        <v>24.52</v>
      </c>
      <c r="G61" s="137">
        <v>25.62</v>
      </c>
    </row>
    <row r="62" spans="1:7" ht="20.25" customHeight="1">
      <c r="A62" s="211" t="s">
        <v>85</v>
      </c>
      <c r="B62" s="45"/>
      <c r="C62" s="45"/>
      <c r="D62" s="39" t="s">
        <v>414</v>
      </c>
      <c r="E62" s="137">
        <v>28.42</v>
      </c>
      <c r="F62" s="137">
        <v>29.75</v>
      </c>
      <c r="G62" s="137">
        <v>31.08</v>
      </c>
    </row>
    <row r="63" spans="1:7" ht="47.25" customHeight="1">
      <c r="A63" s="451" t="s">
        <v>221</v>
      </c>
      <c r="B63" s="451"/>
      <c r="C63" s="451"/>
      <c r="D63" s="451"/>
      <c r="E63" s="451"/>
      <c r="F63" s="451"/>
      <c r="G63" s="451"/>
    </row>
  </sheetData>
  <sheetProtection/>
  <mergeCells count="9">
    <mergeCell ref="A35:G35"/>
    <mergeCell ref="A63:G63"/>
    <mergeCell ref="A6:G6"/>
    <mergeCell ref="A50:G50"/>
    <mergeCell ref="C2:G2"/>
    <mergeCell ref="C3:G3"/>
    <mergeCell ref="A22:G22"/>
    <mergeCell ref="A27:G27"/>
    <mergeCell ref="A15:G15"/>
  </mergeCells>
  <hyperlinks>
    <hyperlink ref="C2" r:id="rId1" display="www.dvresurs.ru"/>
    <hyperlink ref="C3" r:id="rId2" display="opt@dvresurs.ru"/>
  </hyperlinks>
  <printOptions/>
  <pageMargins left="0.2362204724409449" right="0.2362204724409449" top="0.1968503937007874" bottom="0.1968503937007874" header="0.31496062992125984" footer="0.31496062992125984"/>
  <pageSetup fitToHeight="0" fitToWidth="1" horizontalDpi="600" verticalDpi="600" orientation="portrait" paperSize="9" scale="83" r:id="rId4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J95"/>
  <sheetViews>
    <sheetView zoomScalePageLayoutView="0" workbookViewId="0" topLeftCell="A58">
      <selection activeCell="A92" sqref="A92:D92"/>
    </sheetView>
  </sheetViews>
  <sheetFormatPr defaultColWidth="9.140625" defaultRowHeight="15"/>
  <cols>
    <col min="1" max="1" width="20.8515625" style="0" customWidth="1"/>
    <col min="2" max="2" width="10.421875" style="0" customWidth="1"/>
    <col min="3" max="3" width="9.7109375" style="0" customWidth="1"/>
    <col min="4" max="4" width="7.8515625" style="0" customWidth="1"/>
    <col min="6" max="6" width="13.8515625" style="0" customWidth="1"/>
    <col min="7" max="7" width="14.28125" style="0" customWidth="1"/>
    <col min="8" max="8" width="14.57421875" style="0" customWidth="1"/>
  </cols>
  <sheetData>
    <row r="1" spans="1:4" ht="28.5">
      <c r="A1" s="258" t="s">
        <v>217</v>
      </c>
      <c r="B1" s="1"/>
      <c r="C1" s="1"/>
      <c r="D1" s="1"/>
    </row>
    <row r="2" spans="1:8" ht="18.75">
      <c r="A2" s="3" t="s">
        <v>218</v>
      </c>
      <c r="B2" s="3"/>
      <c r="C2" s="3"/>
      <c r="D2" s="3"/>
      <c r="E2" s="3"/>
      <c r="F2" s="385" t="s">
        <v>222</v>
      </c>
      <c r="G2" s="385"/>
      <c r="H2" s="385"/>
    </row>
    <row r="3" spans="1:8" ht="18.75">
      <c r="A3" s="13" t="s">
        <v>219</v>
      </c>
      <c r="B3" s="13"/>
      <c r="C3" s="13"/>
      <c r="D3" s="13"/>
      <c r="E3" s="3"/>
      <c r="F3" s="385" t="s">
        <v>220</v>
      </c>
      <c r="G3" s="385"/>
      <c r="H3" s="385"/>
    </row>
    <row r="4" spans="1:8" ht="10.5" customHeight="1">
      <c r="A4" s="13"/>
      <c r="B4" s="13"/>
      <c r="C4" s="13"/>
      <c r="D4" s="13"/>
      <c r="E4" s="3"/>
      <c r="F4" s="171"/>
      <c r="G4" s="171"/>
      <c r="H4" s="171"/>
    </row>
    <row r="5" spans="1:8" ht="18.75">
      <c r="A5" s="13"/>
      <c r="B5" s="13"/>
      <c r="C5" s="13"/>
      <c r="D5" s="13"/>
      <c r="E5" s="3"/>
      <c r="F5" s="569" t="s">
        <v>730</v>
      </c>
      <c r="G5" s="569"/>
      <c r="H5" s="569"/>
    </row>
    <row r="6" spans="1:4" ht="15.75">
      <c r="A6" s="2"/>
      <c r="B6" s="2"/>
      <c r="C6" s="2"/>
      <c r="D6" s="2"/>
    </row>
    <row r="7" spans="1:8" ht="21.75" customHeight="1">
      <c r="A7" s="570" t="s">
        <v>214</v>
      </c>
      <c r="B7" s="571"/>
      <c r="C7" s="571"/>
      <c r="D7" s="572"/>
      <c r="E7" s="5" t="s">
        <v>236</v>
      </c>
      <c r="F7" s="5" t="s">
        <v>198</v>
      </c>
      <c r="G7" s="5" t="s">
        <v>199</v>
      </c>
      <c r="H7" s="5" t="s">
        <v>200</v>
      </c>
    </row>
    <row r="8" spans="1:8" ht="20.25" customHeight="1">
      <c r="A8" s="568" t="s">
        <v>951</v>
      </c>
      <c r="B8" s="568"/>
      <c r="C8" s="568"/>
      <c r="D8" s="568"/>
      <c r="E8" s="568"/>
      <c r="F8" s="568"/>
      <c r="G8" s="568"/>
      <c r="H8" s="568"/>
    </row>
    <row r="9" spans="1:8" ht="26.25" customHeight="1">
      <c r="A9" s="489" t="s">
        <v>817</v>
      </c>
      <c r="B9" s="489"/>
      <c r="C9" s="489"/>
      <c r="D9" s="489"/>
      <c r="E9" s="490"/>
      <c r="F9" s="490"/>
      <c r="G9" s="490"/>
      <c r="H9" s="490"/>
    </row>
    <row r="10" spans="1:8" ht="19.5" customHeight="1">
      <c r="A10" s="557" t="s">
        <v>348</v>
      </c>
      <c r="B10" s="558"/>
      <c r="C10" s="558"/>
      <c r="D10" s="559"/>
      <c r="E10" s="136" t="s">
        <v>249</v>
      </c>
      <c r="F10" s="226">
        <v>1090</v>
      </c>
      <c r="G10" s="226">
        <v>1124</v>
      </c>
      <c r="H10" s="226">
        <v>1152</v>
      </c>
    </row>
    <row r="11" spans="1:8" ht="21" customHeight="1">
      <c r="A11" s="557" t="s">
        <v>349</v>
      </c>
      <c r="B11" s="558"/>
      <c r="C11" s="558"/>
      <c r="D11" s="559"/>
      <c r="E11" s="136" t="s">
        <v>249</v>
      </c>
      <c r="F11" s="226">
        <v>952</v>
      </c>
      <c r="G11" s="226">
        <v>989</v>
      </c>
      <c r="H11" s="226">
        <v>1012</v>
      </c>
    </row>
    <row r="12" spans="1:8" ht="18.75" customHeight="1">
      <c r="A12" s="557" t="s">
        <v>350</v>
      </c>
      <c r="B12" s="558"/>
      <c r="C12" s="558"/>
      <c r="D12" s="559"/>
      <c r="E12" s="136" t="s">
        <v>249</v>
      </c>
      <c r="F12" s="226">
        <v>282</v>
      </c>
      <c r="G12" s="226">
        <v>298</v>
      </c>
      <c r="H12" s="226">
        <v>320</v>
      </c>
    </row>
    <row r="13" spans="1:8" ht="18.75" customHeight="1">
      <c r="A13" s="557" t="s">
        <v>351</v>
      </c>
      <c r="B13" s="558"/>
      <c r="C13" s="558"/>
      <c r="D13" s="559"/>
      <c r="E13" s="136" t="s">
        <v>249</v>
      </c>
      <c r="F13" s="226">
        <v>533</v>
      </c>
      <c r="G13" s="226">
        <v>563</v>
      </c>
      <c r="H13" s="226">
        <v>598</v>
      </c>
    </row>
    <row r="14" spans="1:8" ht="21.75" customHeight="1">
      <c r="A14" s="557" t="s">
        <v>352</v>
      </c>
      <c r="B14" s="558"/>
      <c r="C14" s="558"/>
      <c r="D14" s="559"/>
      <c r="E14" s="136" t="s">
        <v>249</v>
      </c>
      <c r="F14" s="226">
        <v>119</v>
      </c>
      <c r="G14" s="226">
        <v>136</v>
      </c>
      <c r="H14" s="226">
        <v>147</v>
      </c>
    </row>
    <row r="15" spans="1:8" ht="21.75" customHeight="1">
      <c r="A15" s="557" t="s">
        <v>346</v>
      </c>
      <c r="B15" s="558"/>
      <c r="C15" s="558"/>
      <c r="D15" s="559"/>
      <c r="E15" s="136" t="s">
        <v>249</v>
      </c>
      <c r="F15" s="226">
        <v>141</v>
      </c>
      <c r="G15" s="226">
        <v>154</v>
      </c>
      <c r="H15" s="226">
        <v>168</v>
      </c>
    </row>
    <row r="16" spans="1:8" ht="21.75" customHeight="1">
      <c r="A16" s="557" t="s">
        <v>955</v>
      </c>
      <c r="B16" s="558"/>
      <c r="C16" s="558"/>
      <c r="D16" s="559"/>
      <c r="E16" s="136" t="s">
        <v>249</v>
      </c>
      <c r="F16" s="226">
        <v>791</v>
      </c>
      <c r="G16" s="226">
        <v>832</v>
      </c>
      <c r="H16" s="226">
        <v>878</v>
      </c>
    </row>
    <row r="17" spans="1:8" ht="21.75" customHeight="1">
      <c r="A17" s="557" t="s">
        <v>689</v>
      </c>
      <c r="B17" s="566"/>
      <c r="C17" s="566"/>
      <c r="D17" s="567"/>
      <c r="E17" s="136" t="s">
        <v>249</v>
      </c>
      <c r="F17" s="226">
        <v>6642</v>
      </c>
      <c r="G17" s="226">
        <v>6853</v>
      </c>
      <c r="H17" s="226">
        <v>7209</v>
      </c>
    </row>
    <row r="18" spans="1:8" ht="18.75" customHeight="1">
      <c r="A18" s="557" t="s">
        <v>347</v>
      </c>
      <c r="B18" s="558"/>
      <c r="C18" s="558"/>
      <c r="D18" s="559"/>
      <c r="E18" s="136" t="s">
        <v>249</v>
      </c>
      <c r="F18" s="137">
        <v>8855</v>
      </c>
      <c r="G18" s="137">
        <v>9137</v>
      </c>
      <c r="H18" s="137">
        <v>9612</v>
      </c>
    </row>
    <row r="19" spans="1:8" ht="31.5" customHeight="1">
      <c r="A19" s="573" t="s">
        <v>768</v>
      </c>
      <c r="B19" s="574"/>
      <c r="C19" s="574"/>
      <c r="D19" s="574"/>
      <c r="E19" s="575"/>
      <c r="F19" s="575"/>
      <c r="G19" s="575"/>
      <c r="H19" s="576"/>
    </row>
    <row r="20" spans="1:8" ht="23.25" customHeight="1">
      <c r="A20" s="500" t="s">
        <v>1029</v>
      </c>
      <c r="B20" s="500"/>
      <c r="C20" s="500"/>
      <c r="D20" s="500"/>
      <c r="E20" s="500"/>
      <c r="F20" s="500"/>
      <c r="G20" s="500"/>
      <c r="H20" s="500"/>
    </row>
    <row r="21" spans="1:8" ht="18.75" customHeight="1">
      <c r="A21" s="563" t="s">
        <v>769</v>
      </c>
      <c r="B21" s="564"/>
      <c r="C21" s="564"/>
      <c r="D21" s="565"/>
      <c r="E21" s="136" t="s">
        <v>249</v>
      </c>
      <c r="F21" s="137">
        <v>8955</v>
      </c>
      <c r="G21" s="137">
        <v>9415</v>
      </c>
      <c r="H21" s="137">
        <v>9910</v>
      </c>
    </row>
    <row r="22" spans="1:8" ht="22.5" customHeight="1">
      <c r="A22" s="563" t="s">
        <v>770</v>
      </c>
      <c r="B22" s="564"/>
      <c r="C22" s="564"/>
      <c r="D22" s="565"/>
      <c r="E22" s="136" t="s">
        <v>249</v>
      </c>
      <c r="F22" s="137">
        <v>2536</v>
      </c>
      <c r="G22" s="137">
        <v>2670</v>
      </c>
      <c r="H22" s="137">
        <v>2811</v>
      </c>
    </row>
    <row r="23" spans="1:8" ht="27" customHeight="1">
      <c r="A23" s="563" t="s">
        <v>355</v>
      </c>
      <c r="B23" s="564"/>
      <c r="C23" s="564"/>
      <c r="D23" s="565"/>
      <c r="E23" s="136" t="s">
        <v>356</v>
      </c>
      <c r="F23" s="137">
        <v>2428</v>
      </c>
      <c r="G23" s="137">
        <v>2561</v>
      </c>
      <c r="H23" s="137">
        <v>2703</v>
      </c>
    </row>
    <row r="24" spans="1:8" ht="18.75" customHeight="1">
      <c r="A24" s="497" t="s">
        <v>771</v>
      </c>
      <c r="B24" s="497"/>
      <c r="C24" s="497"/>
      <c r="D24" s="497"/>
      <c r="E24" s="484"/>
      <c r="F24" s="484"/>
      <c r="G24" s="484"/>
      <c r="H24" s="484"/>
    </row>
    <row r="25" spans="1:8" ht="32.25" customHeight="1">
      <c r="A25" s="259" t="s">
        <v>952</v>
      </c>
      <c r="B25" s="256" t="s">
        <v>943</v>
      </c>
      <c r="C25" s="256" t="s">
        <v>944</v>
      </c>
      <c r="D25" s="257" t="s">
        <v>945</v>
      </c>
      <c r="E25" s="560"/>
      <c r="F25" s="561"/>
      <c r="G25" s="561"/>
      <c r="H25" s="562"/>
    </row>
    <row r="26" spans="1:8" ht="18.75" customHeight="1">
      <c r="A26" s="115" t="s">
        <v>831</v>
      </c>
      <c r="B26" s="136" t="s">
        <v>821</v>
      </c>
      <c r="C26" s="136" t="s">
        <v>839</v>
      </c>
      <c r="D26" s="115" t="s">
        <v>825</v>
      </c>
      <c r="E26" s="136" t="s">
        <v>249</v>
      </c>
      <c r="F26" s="254">
        <f>F21+F22</f>
        <v>11491</v>
      </c>
      <c r="G26" s="254">
        <f>G21+G22</f>
        <v>12085</v>
      </c>
      <c r="H26" s="254">
        <f>H21+H22</f>
        <v>12721</v>
      </c>
    </row>
    <row r="27" spans="1:8" ht="18.75" customHeight="1">
      <c r="A27" s="115" t="s">
        <v>832</v>
      </c>
      <c r="B27" s="136" t="s">
        <v>837</v>
      </c>
      <c r="C27" s="136" t="s">
        <v>840</v>
      </c>
      <c r="D27" s="115" t="s">
        <v>826</v>
      </c>
      <c r="E27" s="136" t="s">
        <v>249</v>
      </c>
      <c r="F27" s="254">
        <f>F21+(F22*2)</f>
        <v>14027</v>
      </c>
      <c r="G27" s="254">
        <f>G21+(G22*2)</f>
        <v>14755</v>
      </c>
      <c r="H27" s="254">
        <f>H21+(H22*2)</f>
        <v>15532</v>
      </c>
    </row>
    <row r="28" spans="1:8" ht="18.75" customHeight="1">
      <c r="A28" s="115" t="s">
        <v>833</v>
      </c>
      <c r="B28" s="136" t="s">
        <v>822</v>
      </c>
      <c r="C28" s="136" t="s">
        <v>841</v>
      </c>
      <c r="D28" s="115" t="s">
        <v>827</v>
      </c>
      <c r="E28" s="136" t="s">
        <v>249</v>
      </c>
      <c r="F28" s="254">
        <f>F21+(F22*3)+F23</f>
        <v>18991</v>
      </c>
      <c r="G28" s="254">
        <f>G21+(G22*3)+G23</f>
        <v>19986</v>
      </c>
      <c r="H28" s="254">
        <f>H21+(H22*3)+H23</f>
        <v>21046</v>
      </c>
    </row>
    <row r="29" spans="1:8" ht="18.75" customHeight="1">
      <c r="A29" s="115" t="s">
        <v>834</v>
      </c>
      <c r="B29" s="136" t="s">
        <v>838</v>
      </c>
      <c r="C29" s="136" t="s">
        <v>842</v>
      </c>
      <c r="D29" s="115" t="s">
        <v>828</v>
      </c>
      <c r="E29" s="136" t="s">
        <v>249</v>
      </c>
      <c r="F29" s="254">
        <f>F21+(F22*4)+F23</f>
        <v>21527</v>
      </c>
      <c r="G29" s="254">
        <f>G21+(G22*4)+G23</f>
        <v>22656</v>
      </c>
      <c r="H29" s="254">
        <f>H21+(H22*4)+H23</f>
        <v>23857</v>
      </c>
    </row>
    <row r="30" spans="1:8" ht="18.75" customHeight="1">
      <c r="A30" s="115" t="s">
        <v>835</v>
      </c>
      <c r="B30" s="136" t="s">
        <v>823</v>
      </c>
      <c r="C30" s="136" t="s">
        <v>843</v>
      </c>
      <c r="D30" s="115" t="s">
        <v>829</v>
      </c>
      <c r="E30" s="136" t="s">
        <v>249</v>
      </c>
      <c r="F30" s="254">
        <f>F21+(F22*5)+F23</f>
        <v>24063</v>
      </c>
      <c r="G30" s="254">
        <f>G21+(G22*5)+G23</f>
        <v>25326</v>
      </c>
      <c r="H30" s="254">
        <f>H21+(H22*5)+H23</f>
        <v>26668</v>
      </c>
    </row>
    <row r="31" spans="1:8" ht="18.75" customHeight="1">
      <c r="A31" s="219"/>
      <c r="B31" s="255"/>
      <c r="C31" s="255"/>
      <c r="D31" s="255"/>
      <c r="E31" s="220"/>
      <c r="F31" s="221"/>
      <c r="G31" s="221"/>
      <c r="H31" s="222"/>
    </row>
    <row r="32" spans="1:8" ht="24" customHeight="1">
      <c r="A32" s="500" t="s">
        <v>818</v>
      </c>
      <c r="B32" s="500"/>
      <c r="C32" s="500"/>
      <c r="D32" s="500"/>
      <c r="E32" s="500"/>
      <c r="F32" s="500"/>
      <c r="G32" s="500"/>
      <c r="H32" s="500"/>
    </row>
    <row r="33" spans="1:8" ht="20.25" customHeight="1">
      <c r="A33" s="563" t="s">
        <v>353</v>
      </c>
      <c r="B33" s="564"/>
      <c r="C33" s="564"/>
      <c r="D33" s="565"/>
      <c r="E33" s="136" t="s">
        <v>249</v>
      </c>
      <c r="F33" s="137">
        <v>10761</v>
      </c>
      <c r="G33" s="137">
        <v>10904</v>
      </c>
      <c r="H33" s="137">
        <v>11067</v>
      </c>
    </row>
    <row r="34" spans="1:8" ht="18" customHeight="1">
      <c r="A34" s="563" t="s">
        <v>354</v>
      </c>
      <c r="B34" s="564"/>
      <c r="C34" s="564"/>
      <c r="D34" s="565"/>
      <c r="E34" s="136" t="s">
        <v>249</v>
      </c>
      <c r="F34" s="137">
        <v>3009</v>
      </c>
      <c r="G34" s="137">
        <v>3132</v>
      </c>
      <c r="H34" s="137">
        <v>3264</v>
      </c>
    </row>
    <row r="35" spans="1:8" ht="20.25" customHeight="1">
      <c r="A35" s="563" t="s">
        <v>355</v>
      </c>
      <c r="B35" s="564"/>
      <c r="C35" s="564"/>
      <c r="D35" s="565"/>
      <c r="E35" s="136" t="s">
        <v>356</v>
      </c>
      <c r="F35" s="137">
        <v>2428</v>
      </c>
      <c r="G35" s="137">
        <v>2561</v>
      </c>
      <c r="H35" s="137">
        <v>2703</v>
      </c>
    </row>
    <row r="36" spans="1:8" ht="22.5" customHeight="1">
      <c r="A36" s="500" t="s">
        <v>357</v>
      </c>
      <c r="B36" s="500"/>
      <c r="C36" s="500"/>
      <c r="D36" s="500"/>
      <c r="E36" s="500"/>
      <c r="F36" s="500"/>
      <c r="G36" s="500"/>
      <c r="H36" s="500"/>
    </row>
    <row r="37" spans="1:8" ht="29.25" customHeight="1">
      <c r="A37" s="259" t="s">
        <v>952</v>
      </c>
      <c r="B37" s="256" t="s">
        <v>943</v>
      </c>
      <c r="C37" s="256" t="s">
        <v>944</v>
      </c>
      <c r="D37" s="257" t="s">
        <v>945</v>
      </c>
      <c r="E37" s="238"/>
      <c r="F37" s="238"/>
      <c r="G37" s="238"/>
      <c r="H37" s="238"/>
    </row>
    <row r="38" spans="1:8" ht="21.75" customHeight="1">
      <c r="A38" s="115" t="s">
        <v>942</v>
      </c>
      <c r="B38" s="136" t="s">
        <v>821</v>
      </c>
      <c r="C38" s="136" t="s">
        <v>844</v>
      </c>
      <c r="D38" s="115" t="s">
        <v>825</v>
      </c>
      <c r="E38" s="136" t="s">
        <v>249</v>
      </c>
      <c r="F38" s="224">
        <f>F33+F34</f>
        <v>13770</v>
      </c>
      <c r="G38" s="224">
        <f>G33+G34</f>
        <v>14036</v>
      </c>
      <c r="H38" s="224">
        <f>H33+H34</f>
        <v>14331</v>
      </c>
    </row>
    <row r="39" spans="1:8" ht="21" customHeight="1">
      <c r="A39" s="115" t="s">
        <v>851</v>
      </c>
      <c r="B39" s="136" t="s">
        <v>850</v>
      </c>
      <c r="C39" s="136" t="s">
        <v>845</v>
      </c>
      <c r="D39" s="115" t="s">
        <v>826</v>
      </c>
      <c r="E39" s="136" t="s">
        <v>249</v>
      </c>
      <c r="F39" s="224">
        <f>F33+(F34*2)</f>
        <v>16779</v>
      </c>
      <c r="G39" s="224">
        <f>G33+(G34*2)</f>
        <v>17168</v>
      </c>
      <c r="H39" s="224">
        <f>H33+(H34*2)</f>
        <v>17595</v>
      </c>
    </row>
    <row r="40" spans="1:8" ht="23.25" customHeight="1">
      <c r="A40" s="115" t="s">
        <v>852</v>
      </c>
      <c r="B40" s="136" t="s">
        <v>947</v>
      </c>
      <c r="C40" s="136" t="s">
        <v>846</v>
      </c>
      <c r="D40" s="115" t="s">
        <v>827</v>
      </c>
      <c r="E40" s="136" t="s">
        <v>249</v>
      </c>
      <c r="F40" s="224">
        <f>F33+(F34*3)+F35</f>
        <v>22216</v>
      </c>
      <c r="G40" s="224">
        <f>G33+(G34*3)+G35</f>
        <v>22861</v>
      </c>
      <c r="H40" s="224">
        <f>H33+(H34*3)+H35</f>
        <v>23562</v>
      </c>
    </row>
    <row r="41" spans="1:8" ht="21" customHeight="1">
      <c r="A41" s="115" t="s">
        <v>834</v>
      </c>
      <c r="B41" s="136" t="s">
        <v>949</v>
      </c>
      <c r="C41" s="136" t="s">
        <v>847</v>
      </c>
      <c r="D41" s="115" t="s">
        <v>828</v>
      </c>
      <c r="E41" s="136" t="s">
        <v>249</v>
      </c>
      <c r="F41" s="224">
        <f>F33+(F34*4)+F35</f>
        <v>25225</v>
      </c>
      <c r="G41" s="224">
        <f>G33+(G34*4)+G35</f>
        <v>25993</v>
      </c>
      <c r="H41" s="224">
        <f>H33+(H34*4)+H35</f>
        <v>26826</v>
      </c>
    </row>
    <row r="42" spans="1:8" ht="24" customHeight="1">
      <c r="A42" s="115" t="s">
        <v>835</v>
      </c>
      <c r="B42" s="136" t="s">
        <v>948</v>
      </c>
      <c r="C42" s="136" t="s">
        <v>848</v>
      </c>
      <c r="D42" s="115" t="s">
        <v>829</v>
      </c>
      <c r="E42" s="136" t="s">
        <v>249</v>
      </c>
      <c r="F42" s="224">
        <f>F33+(F34*5)+F35</f>
        <v>28234</v>
      </c>
      <c r="G42" s="224">
        <f>G33+(G34*5)+G35</f>
        <v>29125</v>
      </c>
      <c r="H42" s="224">
        <f>H33+(H34*5)+H35</f>
        <v>30090</v>
      </c>
    </row>
    <row r="43" spans="1:8" ht="20.25" customHeight="1">
      <c r="A43" s="115" t="s">
        <v>836</v>
      </c>
      <c r="B43" s="136" t="s">
        <v>824</v>
      </c>
      <c r="C43" s="136" t="s">
        <v>849</v>
      </c>
      <c r="D43" s="115" t="s">
        <v>830</v>
      </c>
      <c r="E43" s="136" t="s">
        <v>249</v>
      </c>
      <c r="F43" s="224">
        <f>F33+(F34*6)+F35</f>
        <v>31243</v>
      </c>
      <c r="G43" s="224">
        <f>G33+(G34*6)+G35</f>
        <v>32257</v>
      </c>
      <c r="H43" s="224">
        <f>H33+(H34*6)+H35</f>
        <v>33354</v>
      </c>
    </row>
    <row r="44" spans="1:8" ht="17.25" customHeight="1">
      <c r="A44" s="219"/>
      <c r="B44" s="255"/>
      <c r="C44" s="255"/>
      <c r="D44" s="255"/>
      <c r="E44" s="220"/>
      <c r="F44" s="220"/>
      <c r="G44" s="220"/>
      <c r="H44" s="223"/>
    </row>
    <row r="45" spans="1:8" ht="22.5" customHeight="1">
      <c r="A45" s="500" t="s">
        <v>819</v>
      </c>
      <c r="B45" s="500"/>
      <c r="C45" s="500"/>
      <c r="D45" s="500"/>
      <c r="E45" s="500"/>
      <c r="F45" s="500"/>
      <c r="G45" s="500"/>
      <c r="H45" s="500"/>
    </row>
    <row r="46" spans="1:8" ht="23.25" customHeight="1">
      <c r="A46" s="563" t="s">
        <v>358</v>
      </c>
      <c r="B46" s="564"/>
      <c r="C46" s="564"/>
      <c r="D46" s="565"/>
      <c r="E46" s="136" t="s">
        <v>249</v>
      </c>
      <c r="F46" s="137">
        <v>12939</v>
      </c>
      <c r="G46" s="137">
        <v>13419</v>
      </c>
      <c r="H46" s="137">
        <v>13923</v>
      </c>
    </row>
    <row r="47" spans="1:8" ht="21" customHeight="1">
      <c r="A47" s="563" t="s">
        <v>359</v>
      </c>
      <c r="B47" s="564"/>
      <c r="C47" s="564"/>
      <c r="D47" s="565"/>
      <c r="E47" s="136" t="s">
        <v>249</v>
      </c>
      <c r="F47" s="137">
        <v>3321</v>
      </c>
      <c r="G47" s="137">
        <v>3453</v>
      </c>
      <c r="H47" s="137">
        <v>3621</v>
      </c>
    </row>
    <row r="48" spans="1:8" ht="21.75" customHeight="1">
      <c r="A48" s="563" t="s">
        <v>355</v>
      </c>
      <c r="B48" s="564"/>
      <c r="C48" s="564"/>
      <c r="D48" s="565"/>
      <c r="E48" s="136" t="s">
        <v>356</v>
      </c>
      <c r="F48" s="137">
        <v>2428</v>
      </c>
      <c r="G48" s="137">
        <v>2561</v>
      </c>
      <c r="H48" s="137">
        <v>2703</v>
      </c>
    </row>
    <row r="49" spans="1:8" ht="23.25" customHeight="1">
      <c r="A49" s="500" t="s">
        <v>950</v>
      </c>
      <c r="B49" s="500"/>
      <c r="C49" s="500"/>
      <c r="D49" s="500"/>
      <c r="E49" s="500"/>
      <c r="F49" s="500"/>
      <c r="G49" s="500"/>
      <c r="H49" s="500"/>
    </row>
    <row r="50" spans="1:8" ht="29.25" customHeight="1">
      <c r="A50" s="259" t="s">
        <v>952</v>
      </c>
      <c r="B50" s="256" t="s">
        <v>943</v>
      </c>
      <c r="C50" s="256" t="s">
        <v>944</v>
      </c>
      <c r="D50" s="257" t="s">
        <v>945</v>
      </c>
      <c r="E50" s="238"/>
      <c r="F50" s="238"/>
      <c r="G50" s="238"/>
      <c r="H50" s="238"/>
    </row>
    <row r="51" spans="1:8" ht="21" customHeight="1">
      <c r="A51" s="115" t="s">
        <v>878</v>
      </c>
      <c r="B51" s="136" t="s">
        <v>877</v>
      </c>
      <c r="C51" s="136">
        <v>1.6</v>
      </c>
      <c r="D51" s="136" t="s">
        <v>853</v>
      </c>
      <c r="E51" s="136" t="s">
        <v>203</v>
      </c>
      <c r="F51" s="224">
        <f>F46+F47</f>
        <v>16260</v>
      </c>
      <c r="G51" s="224">
        <f>G46+G47</f>
        <v>16872</v>
      </c>
      <c r="H51" s="224">
        <f>H46+H47</f>
        <v>17544</v>
      </c>
    </row>
    <row r="52" spans="1:8" ht="21" customHeight="1">
      <c r="A52" s="115" t="s">
        <v>876</v>
      </c>
      <c r="B52" s="136" t="s">
        <v>875</v>
      </c>
      <c r="C52" s="136">
        <v>2.8</v>
      </c>
      <c r="D52" s="136" t="s">
        <v>854</v>
      </c>
      <c r="E52" s="136" t="s">
        <v>203</v>
      </c>
      <c r="F52" s="224">
        <f>F46+(F47*2)</f>
        <v>19581</v>
      </c>
      <c r="G52" s="224">
        <f>G46+(G47*2)</f>
        <v>20325</v>
      </c>
      <c r="H52" s="224">
        <f>H46+(H47*2)</f>
        <v>21165</v>
      </c>
    </row>
    <row r="53" spans="1:8" ht="19.5" customHeight="1">
      <c r="A53" s="115" t="s">
        <v>874</v>
      </c>
      <c r="B53" s="136" t="s">
        <v>873</v>
      </c>
      <c r="C53" s="260">
        <v>4</v>
      </c>
      <c r="D53" s="136" t="s">
        <v>855</v>
      </c>
      <c r="E53" s="136" t="s">
        <v>203</v>
      </c>
      <c r="F53" s="224">
        <f>F46+(F47*3)+F48</f>
        <v>25330</v>
      </c>
      <c r="G53" s="224">
        <f>G46+(G47*3)+G48</f>
        <v>26339</v>
      </c>
      <c r="H53" s="224">
        <f>H46+(H47*3)+H48</f>
        <v>27489</v>
      </c>
    </row>
    <row r="54" spans="1:8" ht="21" customHeight="1">
      <c r="A54" s="115" t="s">
        <v>872</v>
      </c>
      <c r="B54" s="136" t="s">
        <v>871</v>
      </c>
      <c r="C54" s="136">
        <v>5.1</v>
      </c>
      <c r="D54" s="136" t="s">
        <v>856</v>
      </c>
      <c r="E54" s="136" t="s">
        <v>203</v>
      </c>
      <c r="F54" s="224">
        <f>F46+(F47*4)+F48</f>
        <v>28651</v>
      </c>
      <c r="G54" s="224">
        <f>G46+(G47*4)+G48</f>
        <v>29792</v>
      </c>
      <c r="H54" s="224">
        <f>H46+(H47*4)+H48</f>
        <v>31110</v>
      </c>
    </row>
    <row r="55" spans="1:8" ht="21.75" customHeight="1">
      <c r="A55" s="115" t="s">
        <v>870</v>
      </c>
      <c r="B55" s="136" t="s">
        <v>869</v>
      </c>
      <c r="C55" s="136">
        <v>6.5</v>
      </c>
      <c r="D55" s="136" t="s">
        <v>857</v>
      </c>
      <c r="E55" s="136" t="s">
        <v>203</v>
      </c>
      <c r="F55" s="224">
        <f>F46+(F47*5)+F48</f>
        <v>31972</v>
      </c>
      <c r="G55" s="224">
        <f>G46+(G47*5)+G48</f>
        <v>33245</v>
      </c>
      <c r="H55" s="224">
        <f>H46+(H47*5)+H48</f>
        <v>34731</v>
      </c>
    </row>
    <row r="56" spans="1:8" ht="23.25" customHeight="1">
      <c r="A56" s="115" t="s">
        <v>868</v>
      </c>
      <c r="B56" s="136" t="s">
        <v>824</v>
      </c>
      <c r="C56" s="136">
        <v>7.7</v>
      </c>
      <c r="D56" s="136" t="s">
        <v>858</v>
      </c>
      <c r="E56" s="136" t="s">
        <v>203</v>
      </c>
      <c r="F56" s="224">
        <f>F46+(F47*6)+F48</f>
        <v>35293</v>
      </c>
      <c r="G56" s="224">
        <f>G46+(G47*6)+G48</f>
        <v>36698</v>
      </c>
      <c r="H56" s="224">
        <f>H46+(H47*6)+H48</f>
        <v>38352</v>
      </c>
    </row>
    <row r="57" spans="1:8" ht="19.5" customHeight="1">
      <c r="A57" s="115" t="s">
        <v>867</v>
      </c>
      <c r="B57" s="136" t="s">
        <v>866</v>
      </c>
      <c r="C57" s="260">
        <v>8.9</v>
      </c>
      <c r="D57" s="136" t="s">
        <v>860</v>
      </c>
      <c r="E57" s="136" t="s">
        <v>203</v>
      </c>
      <c r="F57" s="224">
        <f>F46+(F47*7)+F48</f>
        <v>38614</v>
      </c>
      <c r="G57" s="224">
        <f>G46+(G47*7)+G48</f>
        <v>40151</v>
      </c>
      <c r="H57" s="224">
        <f>H46+(H47*7)+H48</f>
        <v>41973</v>
      </c>
    </row>
    <row r="58" spans="1:8" ht="21.75" customHeight="1">
      <c r="A58" s="115" t="s">
        <v>865</v>
      </c>
      <c r="B58" s="136" t="s">
        <v>864</v>
      </c>
      <c r="C58" s="260">
        <v>10.2</v>
      </c>
      <c r="D58" s="136" t="s">
        <v>859</v>
      </c>
      <c r="E58" s="136" t="s">
        <v>203</v>
      </c>
      <c r="F58" s="224">
        <f>F46+(F47*8)+F48</f>
        <v>41935</v>
      </c>
      <c r="G58" s="224">
        <f>G46+(G47*8)+G48</f>
        <v>43604</v>
      </c>
      <c r="H58" s="224">
        <f>H46+(H47*8)+H48</f>
        <v>45594</v>
      </c>
    </row>
    <row r="59" spans="1:8" ht="21" customHeight="1">
      <c r="A59" s="115" t="s">
        <v>863</v>
      </c>
      <c r="B59" s="136" t="s">
        <v>862</v>
      </c>
      <c r="C59" s="260">
        <v>11.4</v>
      </c>
      <c r="D59" s="136" t="s">
        <v>861</v>
      </c>
      <c r="E59" s="136" t="s">
        <v>203</v>
      </c>
      <c r="F59" s="224">
        <f>F46+(F47*9)+F48</f>
        <v>45256</v>
      </c>
      <c r="G59" s="224">
        <f>G46+(G47*9)+G48</f>
        <v>47057</v>
      </c>
      <c r="H59" s="224">
        <f>H46+(H47*9)+H48</f>
        <v>49215</v>
      </c>
    </row>
    <row r="60" spans="1:8" ht="20.25" customHeight="1">
      <c r="A60" s="115" t="s">
        <v>881</v>
      </c>
      <c r="B60" s="136" t="s">
        <v>879</v>
      </c>
      <c r="C60" s="260">
        <v>12.7</v>
      </c>
      <c r="D60" s="136" t="s">
        <v>880</v>
      </c>
      <c r="E60" s="136" t="s">
        <v>203</v>
      </c>
      <c r="F60" s="224">
        <f>F46+(F47*10)+F48</f>
        <v>48577</v>
      </c>
      <c r="G60" s="224">
        <f>G46+(G47*10)+G48</f>
        <v>50510</v>
      </c>
      <c r="H60" s="224">
        <f>H46+(H47*10)+H48</f>
        <v>52836</v>
      </c>
    </row>
    <row r="61" spans="1:8" ht="19.5" customHeight="1">
      <c r="A61" s="115" t="s">
        <v>884</v>
      </c>
      <c r="B61" s="136" t="s">
        <v>883</v>
      </c>
      <c r="C61" s="260">
        <v>13.9</v>
      </c>
      <c r="D61" s="136" t="s">
        <v>882</v>
      </c>
      <c r="E61" s="136" t="s">
        <v>203</v>
      </c>
      <c r="F61" s="224">
        <f>F46+(F47*11)+F48</f>
        <v>51898</v>
      </c>
      <c r="G61" s="224">
        <f>G46+(G47*11)+G48</f>
        <v>53963</v>
      </c>
      <c r="H61" s="224">
        <f>H46+(H47*11)+H48</f>
        <v>56457</v>
      </c>
    </row>
    <row r="62" spans="1:8" ht="21.75" customHeight="1">
      <c r="A62" s="115" t="s">
        <v>887</v>
      </c>
      <c r="B62" s="136" t="s">
        <v>886</v>
      </c>
      <c r="C62" s="260">
        <v>15.1</v>
      </c>
      <c r="D62" s="136" t="s">
        <v>885</v>
      </c>
      <c r="E62" s="136" t="s">
        <v>203</v>
      </c>
      <c r="F62" s="224">
        <f>F46+(F47*12)+F48</f>
        <v>55219</v>
      </c>
      <c r="G62" s="224">
        <f>G46+(G47*12)+G48</f>
        <v>57416</v>
      </c>
      <c r="H62" s="224">
        <f>H46+(H47*12)+H48</f>
        <v>60078</v>
      </c>
    </row>
    <row r="63" spans="1:8" ht="21" customHeight="1">
      <c r="A63" s="115" t="s">
        <v>893</v>
      </c>
      <c r="B63" s="136" t="s">
        <v>889</v>
      </c>
      <c r="C63" s="260">
        <v>16.3</v>
      </c>
      <c r="D63" s="136" t="s">
        <v>888</v>
      </c>
      <c r="E63" s="136" t="s">
        <v>203</v>
      </c>
      <c r="F63" s="224">
        <f>F46+(F47*13)+F48</f>
        <v>58540</v>
      </c>
      <c r="G63" s="224">
        <f>G46+(G47*13)+G48</f>
        <v>60869</v>
      </c>
      <c r="H63" s="224">
        <f>H46+(H47*13)+H48</f>
        <v>63699</v>
      </c>
    </row>
    <row r="64" spans="1:8" ht="22.5" customHeight="1">
      <c r="A64" s="115" t="s">
        <v>892</v>
      </c>
      <c r="B64" s="136" t="s">
        <v>891</v>
      </c>
      <c r="C64" s="260">
        <v>17.6</v>
      </c>
      <c r="D64" s="136" t="s">
        <v>890</v>
      </c>
      <c r="E64" s="136" t="s">
        <v>203</v>
      </c>
      <c r="F64" s="224">
        <f>F46+(F47*14)+F48</f>
        <v>61861</v>
      </c>
      <c r="G64" s="224">
        <f>G46+(G47*14)+G48</f>
        <v>64322</v>
      </c>
      <c r="H64" s="224">
        <f>H46+(H47*14)+H48</f>
        <v>67320</v>
      </c>
    </row>
    <row r="65" spans="1:8" ht="27.75" customHeight="1">
      <c r="A65" s="500" t="s">
        <v>820</v>
      </c>
      <c r="B65" s="500"/>
      <c r="C65" s="500"/>
      <c r="D65" s="500"/>
      <c r="E65" s="500"/>
      <c r="F65" s="500"/>
      <c r="G65" s="500"/>
      <c r="H65" s="500"/>
    </row>
    <row r="66" spans="1:8" ht="18.75" customHeight="1">
      <c r="A66" s="563" t="s">
        <v>360</v>
      </c>
      <c r="B66" s="564"/>
      <c r="C66" s="564"/>
      <c r="D66" s="565"/>
      <c r="E66" s="136" t="s">
        <v>249</v>
      </c>
      <c r="F66" s="137">
        <v>15800</v>
      </c>
      <c r="G66" s="137">
        <v>16310</v>
      </c>
      <c r="H66" s="137">
        <v>16677</v>
      </c>
    </row>
    <row r="67" spans="1:8" ht="22.5" customHeight="1">
      <c r="A67" s="563" t="s">
        <v>361</v>
      </c>
      <c r="B67" s="564"/>
      <c r="C67" s="564"/>
      <c r="D67" s="565"/>
      <c r="E67" s="136" t="s">
        <v>249</v>
      </c>
      <c r="F67" s="137">
        <v>3718</v>
      </c>
      <c r="G67" s="137">
        <v>3851</v>
      </c>
      <c r="H67" s="137">
        <v>3968</v>
      </c>
    </row>
    <row r="68" spans="1:8" ht="23.25" customHeight="1">
      <c r="A68" s="563" t="s">
        <v>355</v>
      </c>
      <c r="B68" s="564"/>
      <c r="C68" s="564"/>
      <c r="D68" s="565"/>
      <c r="E68" s="136" t="s">
        <v>356</v>
      </c>
      <c r="F68" s="137">
        <v>2428</v>
      </c>
      <c r="G68" s="137">
        <v>2561</v>
      </c>
      <c r="H68" s="137">
        <v>2703</v>
      </c>
    </row>
    <row r="69" spans="1:8" ht="16.5" customHeight="1">
      <c r="A69" s="563" t="s">
        <v>362</v>
      </c>
      <c r="B69" s="564"/>
      <c r="C69" s="564"/>
      <c r="D69" s="565"/>
      <c r="E69" s="136" t="s">
        <v>203</v>
      </c>
      <c r="F69" s="137">
        <v>969</v>
      </c>
      <c r="G69" s="137">
        <v>1015</v>
      </c>
      <c r="H69" s="137">
        <v>1071</v>
      </c>
    </row>
    <row r="70" spans="1:8" ht="30.75" customHeight="1">
      <c r="A70" s="484" t="s">
        <v>363</v>
      </c>
      <c r="B70" s="484"/>
      <c r="C70" s="484"/>
      <c r="D70" s="484"/>
      <c r="E70" s="484"/>
      <c r="F70" s="484"/>
      <c r="G70" s="484"/>
      <c r="H70" s="484"/>
    </row>
    <row r="71" spans="1:8" ht="30.75" customHeight="1">
      <c r="A71" s="259" t="s">
        <v>952</v>
      </c>
      <c r="B71" s="256" t="s">
        <v>943</v>
      </c>
      <c r="C71" s="256" t="s">
        <v>944</v>
      </c>
      <c r="D71" s="257" t="s">
        <v>945</v>
      </c>
      <c r="E71" s="238"/>
      <c r="F71" s="238"/>
      <c r="G71" s="238"/>
      <c r="H71" s="238"/>
    </row>
    <row r="72" spans="1:8" ht="21.75" customHeight="1">
      <c r="A72" s="115" t="s">
        <v>907</v>
      </c>
      <c r="B72" s="136" t="s">
        <v>895</v>
      </c>
      <c r="C72" s="260">
        <v>1.6</v>
      </c>
      <c r="D72" s="136" t="s">
        <v>894</v>
      </c>
      <c r="E72" s="136" t="s">
        <v>203</v>
      </c>
      <c r="F72" s="224">
        <f>F66+F67</f>
        <v>19518</v>
      </c>
      <c r="G72" s="224">
        <f>G66+G67</f>
        <v>20161</v>
      </c>
      <c r="H72" s="224">
        <f>H66+H67</f>
        <v>20645</v>
      </c>
    </row>
    <row r="73" spans="1:8" ht="21.75" customHeight="1">
      <c r="A73" s="115" t="s">
        <v>908</v>
      </c>
      <c r="B73" s="136" t="s">
        <v>897</v>
      </c>
      <c r="C73" s="260">
        <v>2.8</v>
      </c>
      <c r="D73" s="136" t="s">
        <v>896</v>
      </c>
      <c r="E73" s="136" t="s">
        <v>203</v>
      </c>
      <c r="F73" s="224">
        <f>F66+(F67*2)</f>
        <v>23236</v>
      </c>
      <c r="G73" s="224">
        <f>G66+(G67*2)</f>
        <v>24012</v>
      </c>
      <c r="H73" s="224">
        <f>H66+(H67*2)</f>
        <v>24613</v>
      </c>
    </row>
    <row r="74" spans="1:8" ht="21.75" customHeight="1">
      <c r="A74" s="115" t="s">
        <v>909</v>
      </c>
      <c r="B74" s="136" t="s">
        <v>899</v>
      </c>
      <c r="C74" s="260">
        <v>4</v>
      </c>
      <c r="D74" s="136" t="s">
        <v>898</v>
      </c>
      <c r="E74" s="136" t="s">
        <v>203</v>
      </c>
      <c r="F74" s="224">
        <f>F66+(F67*3)+F68</f>
        <v>29382</v>
      </c>
      <c r="G74" s="224">
        <f>G66+(G67*3)+G68</f>
        <v>30424</v>
      </c>
      <c r="H74" s="224">
        <f>H66+(H67*3)+H68</f>
        <v>31284</v>
      </c>
    </row>
    <row r="75" spans="1:8" ht="21" customHeight="1">
      <c r="A75" s="115" t="s">
        <v>910</v>
      </c>
      <c r="B75" s="136" t="s">
        <v>871</v>
      </c>
      <c r="C75" s="260">
        <v>5.1</v>
      </c>
      <c r="D75" s="136" t="s">
        <v>900</v>
      </c>
      <c r="E75" s="136" t="s">
        <v>203</v>
      </c>
      <c r="F75" s="224">
        <f>F66+(F67*4)+F68</f>
        <v>33100</v>
      </c>
      <c r="G75" s="224">
        <f>G66+(G67*4)+G68</f>
        <v>34275</v>
      </c>
      <c r="H75" s="224">
        <f>H66+(H67*4)+H68</f>
        <v>35252</v>
      </c>
    </row>
    <row r="76" spans="1:8" ht="25.5" customHeight="1">
      <c r="A76" s="115" t="s">
        <v>911</v>
      </c>
      <c r="B76" s="136" t="s">
        <v>869</v>
      </c>
      <c r="C76" s="260">
        <v>6.5</v>
      </c>
      <c r="D76" s="136" t="s">
        <v>901</v>
      </c>
      <c r="E76" s="136" t="s">
        <v>203</v>
      </c>
      <c r="F76" s="224">
        <f>F66+(F67*5)+F68+(F69*1)</f>
        <v>37787</v>
      </c>
      <c r="G76" s="224">
        <f>G66+(G67*5)+G68+(G69*1)</f>
        <v>39141</v>
      </c>
      <c r="H76" s="224">
        <f>H66+(H67*5)+H68+(H69*1)</f>
        <v>40291</v>
      </c>
    </row>
    <row r="77" spans="1:8" ht="24" customHeight="1">
      <c r="A77" s="115" t="s">
        <v>941</v>
      </c>
      <c r="B77" s="136" t="s">
        <v>824</v>
      </c>
      <c r="C77" s="260">
        <v>7.7</v>
      </c>
      <c r="D77" s="136" t="s">
        <v>902</v>
      </c>
      <c r="E77" s="136" t="s">
        <v>203</v>
      </c>
      <c r="F77" s="224">
        <f>F66+(F67*6)+F68+(F69*1)</f>
        <v>41505</v>
      </c>
      <c r="G77" s="224">
        <f>G66+(G67*6)+G68+(G69*1)</f>
        <v>42992</v>
      </c>
      <c r="H77" s="224">
        <f>H66+(H67*6)+H68+(H69*1)</f>
        <v>44259</v>
      </c>
    </row>
    <row r="78" spans="1:8" ht="23.25" customHeight="1">
      <c r="A78" s="115" t="s">
        <v>912</v>
      </c>
      <c r="B78" s="136" t="s">
        <v>866</v>
      </c>
      <c r="C78" s="260">
        <v>8.9</v>
      </c>
      <c r="D78" s="136" t="s">
        <v>903</v>
      </c>
      <c r="E78" s="136" t="s">
        <v>203</v>
      </c>
      <c r="F78" s="224">
        <f>F66+(F67*7)+F68+(F69*1)</f>
        <v>45223</v>
      </c>
      <c r="G78" s="224">
        <f>G66+(G67*7)+G68+(G69*1)</f>
        <v>46843</v>
      </c>
      <c r="H78" s="224">
        <f>H66+(H67*7)+H68+(H69*1)</f>
        <v>48227</v>
      </c>
    </row>
    <row r="79" spans="1:8" ht="25.5" customHeight="1">
      <c r="A79" s="115" t="s">
        <v>913</v>
      </c>
      <c r="B79" s="136" t="s">
        <v>864</v>
      </c>
      <c r="C79" s="260">
        <v>10.2</v>
      </c>
      <c r="D79" s="136" t="s">
        <v>904</v>
      </c>
      <c r="E79" s="136" t="s">
        <v>203</v>
      </c>
      <c r="F79" s="224">
        <f>F66+(F67*8)+F68+(F69*1)</f>
        <v>48941</v>
      </c>
      <c r="G79" s="224">
        <f>G66+(G67*8)+G68+(G69*1)</f>
        <v>50694</v>
      </c>
      <c r="H79" s="224">
        <f>H66+(H67*8)+H68+(H69*1)</f>
        <v>52195</v>
      </c>
    </row>
    <row r="80" spans="1:8" ht="26.25" customHeight="1">
      <c r="A80" s="115" t="s">
        <v>914</v>
      </c>
      <c r="B80" s="136" t="s">
        <v>905</v>
      </c>
      <c r="C80" s="260">
        <v>11.4</v>
      </c>
      <c r="D80" s="136" t="s">
        <v>906</v>
      </c>
      <c r="E80" s="136" t="s">
        <v>203</v>
      </c>
      <c r="F80" s="224">
        <f>F66+(F67*9)+F68+(F69*1)</f>
        <v>52659</v>
      </c>
      <c r="G80" s="224">
        <f>G66+(G67*9)+G68+(G69*1)</f>
        <v>54545</v>
      </c>
      <c r="H80" s="224">
        <f>H66+(H67*9)+H68+(H69*1)</f>
        <v>56163</v>
      </c>
    </row>
    <row r="81" spans="1:8" ht="27" customHeight="1">
      <c r="A81" s="115" t="s">
        <v>940</v>
      </c>
      <c r="B81" s="136" t="s">
        <v>879</v>
      </c>
      <c r="C81" s="260">
        <v>12.7</v>
      </c>
      <c r="D81" s="136" t="s">
        <v>915</v>
      </c>
      <c r="E81" s="136" t="s">
        <v>203</v>
      </c>
      <c r="F81" s="224">
        <f>F66+(F67*10)+F68+(F69*2)</f>
        <v>57346</v>
      </c>
      <c r="G81" s="224">
        <f>G66+(G67*10)+G68+(G69*2)</f>
        <v>59411</v>
      </c>
      <c r="H81" s="224">
        <f>H66+(H67*10)+H68+(H69*2)</f>
        <v>61202</v>
      </c>
    </row>
    <row r="82" spans="1:8" ht="26.25" customHeight="1">
      <c r="A82" s="115" t="s">
        <v>939</v>
      </c>
      <c r="B82" s="136" t="s">
        <v>916</v>
      </c>
      <c r="C82" s="260">
        <v>13.9</v>
      </c>
      <c r="D82" s="136" t="s">
        <v>917</v>
      </c>
      <c r="E82" s="136" t="s">
        <v>203</v>
      </c>
      <c r="F82" s="224">
        <f>F66+(F67*11)+F68+(F69*2)</f>
        <v>61064</v>
      </c>
      <c r="G82" s="224">
        <f>G66+(G67*11)+G68+(G69*2)</f>
        <v>63262</v>
      </c>
      <c r="H82" s="224">
        <f>H66+(H67*11)+H68+(H69*2)</f>
        <v>65170</v>
      </c>
    </row>
    <row r="83" spans="1:8" ht="27" customHeight="1">
      <c r="A83" s="115" t="s">
        <v>938</v>
      </c>
      <c r="B83" s="136" t="s">
        <v>918</v>
      </c>
      <c r="C83" s="260">
        <v>15.1</v>
      </c>
      <c r="D83" s="136" t="s">
        <v>919</v>
      </c>
      <c r="E83" s="136" t="s">
        <v>203</v>
      </c>
      <c r="F83" s="224">
        <f>F66+(F67*12)+F68+(F69*2)</f>
        <v>64782</v>
      </c>
      <c r="G83" s="224">
        <f>G66+(G67*12)+G68+(G69*2)</f>
        <v>67113</v>
      </c>
      <c r="H83" s="224">
        <f>H66+(H67*12)+H68+(H69*2)</f>
        <v>69138</v>
      </c>
    </row>
    <row r="84" spans="1:8" ht="15.75">
      <c r="A84" s="115" t="s">
        <v>937</v>
      </c>
      <c r="B84" s="136" t="s">
        <v>920</v>
      </c>
      <c r="C84" s="260">
        <v>16.3</v>
      </c>
      <c r="D84" s="136" t="s">
        <v>921</v>
      </c>
      <c r="E84" s="136" t="s">
        <v>203</v>
      </c>
      <c r="F84" s="224">
        <f>F66+(F67*13)+F68+(F69*2)</f>
        <v>68500</v>
      </c>
      <c r="G84" s="224">
        <f>G66+(G67*13)+G68+(G69*2)</f>
        <v>70964</v>
      </c>
      <c r="H84" s="224">
        <f>H66+(H67*13)+H68+(H69*2)</f>
        <v>73106</v>
      </c>
    </row>
    <row r="85" spans="1:8" ht="15.75">
      <c r="A85" s="115" t="s">
        <v>936</v>
      </c>
      <c r="B85" s="136" t="s">
        <v>922</v>
      </c>
      <c r="C85" s="260">
        <v>17.6</v>
      </c>
      <c r="D85" s="136" t="s">
        <v>923</v>
      </c>
      <c r="E85" s="136" t="s">
        <v>203</v>
      </c>
      <c r="F85" s="224">
        <f>F66+(F67*14)+F68+(F69*2)</f>
        <v>72218</v>
      </c>
      <c r="G85" s="224">
        <f>G66+(G67*14)+G68+(G69*2)</f>
        <v>74815</v>
      </c>
      <c r="H85" s="224">
        <f>H66+(H67*14)+H68+(H69*2)</f>
        <v>77074</v>
      </c>
    </row>
    <row r="86" spans="1:8" ht="15.75">
      <c r="A86" s="115" t="s">
        <v>929</v>
      </c>
      <c r="B86" s="136" t="s">
        <v>924</v>
      </c>
      <c r="C86" s="260">
        <v>18.8</v>
      </c>
      <c r="D86" s="136" t="s">
        <v>925</v>
      </c>
      <c r="E86" s="136" t="s">
        <v>203</v>
      </c>
      <c r="F86" s="224">
        <f>F66+(F67*15)+F68+(F69*3)</f>
        <v>76905</v>
      </c>
      <c r="G86" s="224">
        <f>G66+(G67*15)+G68+(G69*3)</f>
        <v>79681</v>
      </c>
      <c r="H86" s="224">
        <f>H66+(H67*15)+H68+(H69*3)</f>
        <v>82113</v>
      </c>
    </row>
    <row r="87" spans="1:8" ht="15.75">
      <c r="A87" s="115" t="s">
        <v>928</v>
      </c>
      <c r="B87" s="136" t="s">
        <v>926</v>
      </c>
      <c r="C87" s="260">
        <v>19.9</v>
      </c>
      <c r="D87" s="136" t="s">
        <v>927</v>
      </c>
      <c r="E87" s="136" t="s">
        <v>203</v>
      </c>
      <c r="F87" s="224">
        <f>F66+(F67*16)+F68+(F69*3)</f>
        <v>80623</v>
      </c>
      <c r="G87" s="224">
        <f>G66+(G67*16)+G68+(G69*3)</f>
        <v>83532</v>
      </c>
      <c r="H87" s="224">
        <f>H66+(H67*16)+H68+(H69*3)</f>
        <v>86081</v>
      </c>
    </row>
    <row r="88" spans="1:8" ht="28.5" customHeight="1">
      <c r="A88" s="500" t="s">
        <v>365</v>
      </c>
      <c r="B88" s="500"/>
      <c r="C88" s="500"/>
      <c r="D88" s="500"/>
      <c r="E88" s="500"/>
      <c r="F88" s="500"/>
      <c r="G88" s="500"/>
      <c r="H88" s="500"/>
    </row>
    <row r="89" spans="1:8" ht="18.75" customHeight="1">
      <c r="A89" s="557" t="s">
        <v>364</v>
      </c>
      <c r="B89" s="558"/>
      <c r="C89" s="558"/>
      <c r="D89" s="559"/>
      <c r="E89" s="138" t="s">
        <v>203</v>
      </c>
      <c r="F89" s="137">
        <v>5177</v>
      </c>
      <c r="G89" s="137">
        <v>5386</v>
      </c>
      <c r="H89" s="137">
        <v>5559</v>
      </c>
    </row>
    <row r="90" spans="1:8" ht="13.5" customHeight="1">
      <c r="A90" s="557"/>
      <c r="B90" s="383"/>
      <c r="C90" s="383"/>
      <c r="D90" s="383"/>
      <c r="E90" s="383"/>
      <c r="F90" s="383"/>
      <c r="G90" s="383"/>
      <c r="H90" s="384"/>
    </row>
    <row r="91" spans="1:8" ht="29.25" customHeight="1">
      <c r="A91" s="500" t="s">
        <v>368</v>
      </c>
      <c r="B91" s="500"/>
      <c r="C91" s="500"/>
      <c r="D91" s="500"/>
      <c r="E91" s="500"/>
      <c r="F91" s="500"/>
      <c r="G91" s="500"/>
      <c r="H91" s="500"/>
    </row>
    <row r="92" spans="1:8" ht="31.5" customHeight="1">
      <c r="A92" s="557" t="s">
        <v>366</v>
      </c>
      <c r="B92" s="558"/>
      <c r="C92" s="558"/>
      <c r="D92" s="559"/>
      <c r="E92" s="138" t="s">
        <v>203</v>
      </c>
      <c r="F92" s="137">
        <v>6212</v>
      </c>
      <c r="G92" s="137">
        <v>6314</v>
      </c>
      <c r="H92" s="137">
        <v>6416</v>
      </c>
    </row>
    <row r="93" spans="1:8" ht="23.25" customHeight="1">
      <c r="A93" s="557" t="s">
        <v>453</v>
      </c>
      <c r="B93" s="558"/>
      <c r="C93" s="558"/>
      <c r="D93" s="559"/>
      <c r="E93" s="138" t="s">
        <v>203</v>
      </c>
      <c r="F93" s="137">
        <v>5342</v>
      </c>
      <c r="G93" s="137">
        <v>5609</v>
      </c>
      <c r="H93" s="137">
        <v>5890</v>
      </c>
    </row>
    <row r="94" spans="1:8" ht="18" customHeight="1">
      <c r="A94" s="557" t="s">
        <v>367</v>
      </c>
      <c r="B94" s="558"/>
      <c r="C94" s="558"/>
      <c r="D94" s="559"/>
      <c r="E94" s="138" t="s">
        <v>203</v>
      </c>
      <c r="F94" s="137">
        <v>4992</v>
      </c>
      <c r="G94" s="137">
        <v>5241</v>
      </c>
      <c r="H94" s="137">
        <v>5503</v>
      </c>
    </row>
    <row r="95" spans="1:10" ht="58.5" customHeight="1">
      <c r="A95" s="451" t="s">
        <v>946</v>
      </c>
      <c r="B95" s="451"/>
      <c r="C95" s="451"/>
      <c r="D95" s="451"/>
      <c r="E95" s="451"/>
      <c r="F95" s="451"/>
      <c r="G95" s="451"/>
      <c r="H95" s="451"/>
      <c r="I95" s="32"/>
      <c r="J95" s="32"/>
    </row>
  </sheetData>
  <sheetProtection/>
  <mergeCells count="46">
    <mergeCell ref="A20:H20"/>
    <mergeCell ref="F2:H2"/>
    <mergeCell ref="F3:H3"/>
    <mergeCell ref="A9:H9"/>
    <mergeCell ref="F5:H5"/>
    <mergeCell ref="A7:D7"/>
    <mergeCell ref="A19:H19"/>
    <mergeCell ref="A10:D10"/>
    <mergeCell ref="A11:D11"/>
    <mergeCell ref="A12:D12"/>
    <mergeCell ref="A95:H95"/>
    <mergeCell ref="A8:H8"/>
    <mergeCell ref="A45:H45"/>
    <mergeCell ref="A49:H49"/>
    <mergeCell ref="A65:H65"/>
    <mergeCell ref="A70:H70"/>
    <mergeCell ref="A88:H88"/>
    <mergeCell ref="A91:H91"/>
    <mergeCell ref="A14:D14"/>
    <mergeCell ref="A15:D15"/>
    <mergeCell ref="A13:D13"/>
    <mergeCell ref="A17:D17"/>
    <mergeCell ref="A16:D16"/>
    <mergeCell ref="A89:D89"/>
    <mergeCell ref="A18:D18"/>
    <mergeCell ref="A21:D21"/>
    <mergeCell ref="A22:D22"/>
    <mergeCell ref="A23:D23"/>
    <mergeCell ref="A66:D66"/>
    <mergeCell ref="A67:D67"/>
    <mergeCell ref="A35:D35"/>
    <mergeCell ref="A34:D34"/>
    <mergeCell ref="A24:H24"/>
    <mergeCell ref="A90:H90"/>
    <mergeCell ref="A33:D33"/>
    <mergeCell ref="A32:H32"/>
    <mergeCell ref="A92:D92"/>
    <mergeCell ref="A93:D93"/>
    <mergeCell ref="A94:D94"/>
    <mergeCell ref="E25:H25"/>
    <mergeCell ref="A68:D68"/>
    <mergeCell ref="A69:D69"/>
    <mergeCell ref="A46:D46"/>
    <mergeCell ref="A47:D47"/>
    <mergeCell ref="A48:D48"/>
    <mergeCell ref="A36:H36"/>
  </mergeCells>
  <hyperlinks>
    <hyperlink ref="F2" r:id="rId1" display="www.dvresurs.ru"/>
    <hyperlink ref="F3" r:id="rId2" display="opt@dvresurs.ru"/>
    <hyperlink ref="F5:H5" r:id="rId3" display="           @fasadnokrovelnyitsentr"/>
  </hyperlinks>
  <printOptions/>
  <pageMargins left="0.2362204724409449" right="0.2362204724409449" top="0.1968503937007874" bottom="0.1968503937007874" header="0.31496062992125984" footer="0.31496062992125984"/>
  <pageSetup fitToHeight="0" fitToWidth="1" horizontalDpi="600" verticalDpi="600" orientation="portrait" paperSize="9" scale="98" r:id="rId5"/>
  <drawing r:id="rId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0">
      <selection activeCell="F51" sqref="F51"/>
    </sheetView>
  </sheetViews>
  <sheetFormatPr defaultColWidth="9.140625" defaultRowHeight="15"/>
  <cols>
    <col min="1" max="1" width="46.421875" style="0" customWidth="1"/>
    <col min="2" max="2" width="7.57421875" style="0" customWidth="1"/>
    <col min="3" max="3" width="11.421875" style="0" customWidth="1"/>
    <col min="4" max="4" width="11.7109375" style="0" customWidth="1"/>
    <col min="5" max="5" width="11.140625" style="0" customWidth="1"/>
  </cols>
  <sheetData>
    <row r="1" ht="26.25">
      <c r="A1" s="26" t="s">
        <v>217</v>
      </c>
    </row>
    <row r="2" spans="1:5" ht="18.75">
      <c r="A2" s="3" t="s">
        <v>396</v>
      </c>
      <c r="B2" s="3"/>
      <c r="C2" s="491" t="s">
        <v>222</v>
      </c>
      <c r="D2" s="385"/>
      <c r="E2" s="385"/>
    </row>
    <row r="3" spans="1:5" ht="18.75">
      <c r="A3" s="13" t="s">
        <v>219</v>
      </c>
      <c r="B3" s="3"/>
      <c r="C3" s="491" t="s">
        <v>220</v>
      </c>
      <c r="D3" s="385"/>
      <c r="E3" s="385"/>
    </row>
    <row r="4" ht="15.75">
      <c r="A4" s="2"/>
    </row>
    <row r="5" spans="1:5" ht="15">
      <c r="A5" s="4" t="s">
        <v>214</v>
      </c>
      <c r="B5" s="5" t="s">
        <v>399</v>
      </c>
      <c r="C5" s="5" t="s">
        <v>198</v>
      </c>
      <c r="D5" s="5" t="s">
        <v>400</v>
      </c>
      <c r="E5" s="5" t="s">
        <v>200</v>
      </c>
    </row>
    <row r="6" spans="1:5" ht="28.5" customHeight="1">
      <c r="A6" s="497" t="s">
        <v>720</v>
      </c>
      <c r="B6" s="484"/>
      <c r="C6" s="484"/>
      <c r="D6" s="484"/>
      <c r="E6" s="484"/>
    </row>
    <row r="7" spans="1:5" ht="30" customHeight="1">
      <c r="A7" s="53" t="s">
        <v>475</v>
      </c>
      <c r="B7" s="39" t="s">
        <v>203</v>
      </c>
      <c r="C7" s="105">
        <v>4650</v>
      </c>
      <c r="D7" s="105">
        <v>4650</v>
      </c>
      <c r="E7" s="105">
        <v>4650</v>
      </c>
    </row>
    <row r="8" spans="1:5" ht="33" customHeight="1">
      <c r="A8" s="53" t="s">
        <v>476</v>
      </c>
      <c r="B8" s="39" t="s">
        <v>203</v>
      </c>
      <c r="C8" s="105">
        <v>4650</v>
      </c>
      <c r="D8" s="105">
        <v>4650</v>
      </c>
      <c r="E8" s="105">
        <v>4650</v>
      </c>
    </row>
    <row r="9" spans="1:5" ht="29.25" customHeight="1">
      <c r="A9" s="53" t="s">
        <v>477</v>
      </c>
      <c r="B9" s="39" t="s">
        <v>203</v>
      </c>
      <c r="C9" s="105">
        <v>4650</v>
      </c>
      <c r="D9" s="105">
        <v>4650</v>
      </c>
      <c r="E9" s="105">
        <v>4650</v>
      </c>
    </row>
    <row r="10" spans="1:5" ht="29.25" customHeight="1">
      <c r="A10" s="53" t="s">
        <v>478</v>
      </c>
      <c r="B10" s="39" t="s">
        <v>203</v>
      </c>
      <c r="C10" s="105">
        <v>4650</v>
      </c>
      <c r="D10" s="105">
        <v>4650</v>
      </c>
      <c r="E10" s="105">
        <v>4650</v>
      </c>
    </row>
    <row r="11" spans="1:5" ht="33.75" customHeight="1" thickBot="1">
      <c r="A11" s="133" t="s">
        <v>479</v>
      </c>
      <c r="B11" s="141" t="s">
        <v>203</v>
      </c>
      <c r="C11" s="142">
        <v>1900</v>
      </c>
      <c r="D11" s="142">
        <v>1900</v>
      </c>
      <c r="E11" s="142">
        <v>1900</v>
      </c>
    </row>
    <row r="12" spans="1:5" ht="44.25" customHeight="1">
      <c r="A12" s="131" t="s">
        <v>482</v>
      </c>
      <c r="B12" s="139" t="s">
        <v>203</v>
      </c>
      <c r="C12" s="140">
        <v>14900</v>
      </c>
      <c r="D12" s="140">
        <v>14900</v>
      </c>
      <c r="E12" s="140">
        <v>14900</v>
      </c>
    </row>
    <row r="13" spans="1:5" ht="44.25" customHeight="1">
      <c r="A13" s="53" t="s">
        <v>483</v>
      </c>
      <c r="B13" s="39" t="s">
        <v>203</v>
      </c>
      <c r="C13" s="105">
        <v>17450</v>
      </c>
      <c r="D13" s="105">
        <v>17450</v>
      </c>
      <c r="E13" s="105">
        <v>17450</v>
      </c>
    </row>
    <row r="14" spans="1:5" ht="38.25" customHeight="1">
      <c r="A14" s="53" t="s">
        <v>484</v>
      </c>
      <c r="B14" s="39" t="s">
        <v>203</v>
      </c>
      <c r="C14" s="105">
        <v>18550</v>
      </c>
      <c r="D14" s="105">
        <v>18550</v>
      </c>
      <c r="E14" s="105">
        <v>18550</v>
      </c>
    </row>
    <row r="15" spans="1:5" ht="36" customHeight="1">
      <c r="A15" s="53" t="s">
        <v>485</v>
      </c>
      <c r="B15" s="39" t="s">
        <v>203</v>
      </c>
      <c r="C15" s="105">
        <v>19750</v>
      </c>
      <c r="D15" s="105">
        <v>19750</v>
      </c>
      <c r="E15" s="105">
        <v>19750</v>
      </c>
    </row>
    <row r="16" spans="1:5" ht="44.25" customHeight="1" thickBot="1">
      <c r="A16" s="133" t="s">
        <v>486</v>
      </c>
      <c r="B16" s="141" t="s">
        <v>203</v>
      </c>
      <c r="C16" s="142">
        <v>17450</v>
      </c>
      <c r="D16" s="142">
        <v>17450</v>
      </c>
      <c r="E16" s="142">
        <v>17450</v>
      </c>
    </row>
    <row r="17" spans="1:5" ht="41.25" customHeight="1">
      <c r="A17" s="143" t="s">
        <v>487</v>
      </c>
      <c r="B17" s="144" t="s">
        <v>203</v>
      </c>
      <c r="C17" s="145">
        <v>5300</v>
      </c>
      <c r="D17" s="145">
        <v>5300</v>
      </c>
      <c r="E17" s="145">
        <v>5300</v>
      </c>
    </row>
    <row r="18" spans="1:5" ht="37.5" customHeight="1">
      <c r="A18" s="53" t="s">
        <v>488</v>
      </c>
      <c r="B18" s="39" t="s">
        <v>203</v>
      </c>
      <c r="C18" s="105">
        <v>5800</v>
      </c>
      <c r="D18" s="105">
        <v>5800</v>
      </c>
      <c r="E18" s="105">
        <v>5800</v>
      </c>
    </row>
    <row r="19" spans="1:5" ht="30.75" customHeight="1">
      <c r="A19" s="53" t="s">
        <v>489</v>
      </c>
      <c r="B19" s="39" t="s">
        <v>203</v>
      </c>
      <c r="C19" s="105">
        <v>6000</v>
      </c>
      <c r="D19" s="105">
        <v>6000</v>
      </c>
      <c r="E19" s="105">
        <v>6000</v>
      </c>
    </row>
    <row r="20" spans="1:5" ht="36.75" customHeight="1">
      <c r="A20" s="53" t="s">
        <v>490</v>
      </c>
      <c r="B20" s="39" t="s">
        <v>203</v>
      </c>
      <c r="C20" s="105">
        <v>7050</v>
      </c>
      <c r="D20" s="105">
        <v>7050</v>
      </c>
      <c r="E20" s="105">
        <v>7050</v>
      </c>
    </row>
    <row r="21" spans="1:5" ht="36" customHeight="1">
      <c r="A21" s="53" t="s">
        <v>491</v>
      </c>
      <c r="B21" s="39" t="s">
        <v>203</v>
      </c>
      <c r="C21" s="105">
        <v>7850</v>
      </c>
      <c r="D21" s="105">
        <v>7850</v>
      </c>
      <c r="E21" s="105">
        <v>7850</v>
      </c>
    </row>
    <row r="22" spans="1:5" ht="33.75" customHeight="1">
      <c r="A22" s="53" t="s">
        <v>492</v>
      </c>
      <c r="B22" s="39" t="s">
        <v>203</v>
      </c>
      <c r="C22" s="105">
        <v>7050</v>
      </c>
      <c r="D22" s="105">
        <v>7050</v>
      </c>
      <c r="E22" s="105">
        <v>7050</v>
      </c>
    </row>
    <row r="23" spans="1:5" ht="33.75" customHeight="1">
      <c r="A23" s="53" t="s">
        <v>493</v>
      </c>
      <c r="B23" s="39" t="s">
        <v>203</v>
      </c>
      <c r="C23" s="105">
        <v>8350</v>
      </c>
      <c r="D23" s="105">
        <v>8350</v>
      </c>
      <c r="E23" s="105">
        <v>8350</v>
      </c>
    </row>
    <row r="24" spans="1:5" ht="33.75" customHeight="1" thickBot="1">
      <c r="A24" s="133" t="s">
        <v>494</v>
      </c>
      <c r="B24" s="141" t="s">
        <v>203</v>
      </c>
      <c r="C24" s="142">
        <v>8800</v>
      </c>
      <c r="D24" s="142">
        <v>8800</v>
      </c>
      <c r="E24" s="142">
        <v>8800</v>
      </c>
    </row>
    <row r="25" spans="1:5" ht="32.25" customHeight="1">
      <c r="A25" s="131" t="s">
        <v>495</v>
      </c>
      <c r="B25" s="139" t="s">
        <v>203</v>
      </c>
      <c r="C25" s="140">
        <v>3300</v>
      </c>
      <c r="D25" s="140">
        <v>3300</v>
      </c>
      <c r="E25" s="140">
        <v>3300</v>
      </c>
    </row>
    <row r="26" spans="1:5" ht="32.25" customHeight="1">
      <c r="A26" s="497" t="s">
        <v>721</v>
      </c>
      <c r="B26" s="484"/>
      <c r="C26" s="484"/>
      <c r="D26" s="484"/>
      <c r="E26" s="484"/>
    </row>
    <row r="27" spans="1:5" ht="50.25" customHeight="1">
      <c r="A27" s="53" t="s">
        <v>481</v>
      </c>
      <c r="B27" s="39" t="s">
        <v>203</v>
      </c>
      <c r="C27" s="105">
        <v>9650</v>
      </c>
      <c r="D27" s="105">
        <v>9650</v>
      </c>
      <c r="E27" s="105">
        <v>9650</v>
      </c>
    </row>
    <row r="28" spans="1:5" ht="35.25" customHeight="1">
      <c r="A28" s="53" t="s">
        <v>480</v>
      </c>
      <c r="B28" s="39" t="s">
        <v>203</v>
      </c>
      <c r="C28" s="105">
        <v>16150</v>
      </c>
      <c r="D28" s="105">
        <v>16150</v>
      </c>
      <c r="E28" s="105">
        <v>16150</v>
      </c>
    </row>
    <row r="29" spans="1:5" ht="15.75">
      <c r="A29" s="451"/>
      <c r="B29" s="451"/>
      <c r="C29" s="451"/>
      <c r="D29" s="451"/>
      <c r="E29" s="451"/>
    </row>
  </sheetData>
  <sheetProtection/>
  <mergeCells count="5">
    <mergeCell ref="A6:E6"/>
    <mergeCell ref="A26:E26"/>
    <mergeCell ref="A29:E29"/>
    <mergeCell ref="C2:E2"/>
    <mergeCell ref="C3:E3"/>
  </mergeCells>
  <hyperlinks>
    <hyperlink ref="C2" r:id="rId1" display="www.dvresurs.ru"/>
    <hyperlink ref="C3" r:id="rId2" display="opt@dvresurs.ru"/>
  </hyperlinks>
  <printOptions/>
  <pageMargins left="0.7" right="0.7" top="0.75" bottom="0.75" header="0.3" footer="0.3"/>
  <pageSetup orientation="portrait" paperSize="9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D68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47.421875" style="0" customWidth="1"/>
  </cols>
  <sheetData>
    <row r="1" ht="26.25">
      <c r="A1" s="1" t="s">
        <v>217</v>
      </c>
    </row>
    <row r="2" spans="1:4" ht="18.75">
      <c r="A2" s="3" t="s">
        <v>218</v>
      </c>
      <c r="B2" s="385"/>
      <c r="C2" s="385"/>
      <c r="D2" s="385"/>
    </row>
    <row r="3" spans="1:4" ht="18.75">
      <c r="A3" s="13" t="s">
        <v>219</v>
      </c>
      <c r="B3" s="385"/>
      <c r="C3" s="385"/>
      <c r="D3" s="385"/>
    </row>
    <row r="4" ht="15.75">
      <c r="A4" s="2"/>
    </row>
    <row r="5" spans="1:4" ht="30.75" thickBot="1">
      <c r="A5" s="4" t="s">
        <v>214</v>
      </c>
      <c r="B5" s="173" t="s">
        <v>735</v>
      </c>
      <c r="C5" s="173" t="s">
        <v>737</v>
      </c>
      <c r="D5" s="173" t="s">
        <v>736</v>
      </c>
    </row>
    <row r="6" spans="1:4" ht="25.5" customHeight="1" thickBot="1">
      <c r="A6" s="522" t="s">
        <v>369</v>
      </c>
      <c r="B6" s="523"/>
      <c r="C6" s="523"/>
      <c r="D6" s="550"/>
    </row>
    <row r="7" spans="1:4" ht="25.5" customHeight="1">
      <c r="A7" s="52" t="s">
        <v>92</v>
      </c>
      <c r="B7" s="54">
        <v>22.37</v>
      </c>
      <c r="C7" s="54">
        <v>23.49</v>
      </c>
      <c r="D7" s="49">
        <v>25.13</v>
      </c>
    </row>
    <row r="8" spans="1:4" ht="17.25" customHeight="1">
      <c r="A8" s="52" t="s">
        <v>93</v>
      </c>
      <c r="B8" s="54">
        <v>23.15</v>
      </c>
      <c r="C8" s="54">
        <v>24.31</v>
      </c>
      <c r="D8" s="49">
        <v>26.01</v>
      </c>
    </row>
    <row r="9" spans="1:4" ht="17.25" customHeight="1">
      <c r="A9" s="52" t="s">
        <v>94</v>
      </c>
      <c r="B9" s="54">
        <v>27.78</v>
      </c>
      <c r="C9" s="54">
        <v>29.17</v>
      </c>
      <c r="D9" s="49">
        <v>31.21</v>
      </c>
    </row>
    <row r="10" spans="1:4" ht="17.25" customHeight="1">
      <c r="A10" s="52" t="s">
        <v>95</v>
      </c>
      <c r="B10" s="54">
        <v>36.02</v>
      </c>
      <c r="C10" s="54">
        <v>37.82</v>
      </c>
      <c r="D10" s="49">
        <v>40.46</v>
      </c>
    </row>
    <row r="11" spans="1:4" ht="17.25" customHeight="1">
      <c r="A11" s="52" t="s">
        <v>96</v>
      </c>
      <c r="B11" s="54">
        <v>36.02</v>
      </c>
      <c r="C11" s="54">
        <v>37.82</v>
      </c>
      <c r="D11" s="49">
        <v>40.46</v>
      </c>
    </row>
    <row r="12" spans="1:4" ht="17.25" customHeight="1">
      <c r="A12" s="52" t="s">
        <v>97</v>
      </c>
      <c r="B12" s="54">
        <v>50.68</v>
      </c>
      <c r="C12" s="54">
        <v>53.22</v>
      </c>
      <c r="D12" s="49">
        <v>56.94</v>
      </c>
    </row>
    <row r="13" spans="1:4" ht="17.25" customHeight="1" thickBot="1">
      <c r="A13" s="52" t="s">
        <v>98</v>
      </c>
      <c r="B13" s="54">
        <v>52.77</v>
      </c>
      <c r="C13" s="54">
        <v>55.41</v>
      </c>
      <c r="D13" s="49">
        <v>59.29</v>
      </c>
    </row>
    <row r="14" spans="1:4" ht="26.25" customHeight="1" thickBot="1">
      <c r="A14" s="522" t="s">
        <v>370</v>
      </c>
      <c r="B14" s="549"/>
      <c r="C14" s="549"/>
      <c r="D14" s="521"/>
    </row>
    <row r="15" spans="1:4" ht="18" customHeight="1">
      <c r="A15" s="50" t="s">
        <v>99</v>
      </c>
      <c r="B15" s="49">
        <v>26.04</v>
      </c>
      <c r="C15" s="49">
        <v>26.87</v>
      </c>
      <c r="D15" s="49">
        <v>28.55</v>
      </c>
    </row>
    <row r="16" spans="1:4" ht="18" customHeight="1">
      <c r="A16" s="50" t="s">
        <v>100</v>
      </c>
      <c r="B16" s="49">
        <v>34.77</v>
      </c>
      <c r="C16" s="49">
        <v>30.55</v>
      </c>
      <c r="D16" s="49">
        <v>32.46</v>
      </c>
    </row>
    <row r="17" spans="1:4" ht="18" customHeight="1">
      <c r="A17" s="50" t="s">
        <v>129</v>
      </c>
      <c r="B17" s="49">
        <v>41.14</v>
      </c>
      <c r="C17" s="49">
        <v>42.47</v>
      </c>
      <c r="D17" s="49">
        <v>45.13</v>
      </c>
    </row>
    <row r="18" spans="1:4" ht="18" customHeight="1">
      <c r="A18" s="50" t="s">
        <v>130</v>
      </c>
      <c r="B18" s="49">
        <v>47.31</v>
      </c>
      <c r="C18" s="49">
        <v>48.83</v>
      </c>
      <c r="D18" s="49">
        <v>51.89</v>
      </c>
    </row>
    <row r="19" spans="1:4" ht="18" customHeight="1">
      <c r="A19" s="50" t="s">
        <v>131</v>
      </c>
      <c r="B19" s="49">
        <v>51.89</v>
      </c>
      <c r="C19" s="49">
        <v>53.58</v>
      </c>
      <c r="D19" s="49">
        <v>56.92</v>
      </c>
    </row>
    <row r="20" spans="1:4" ht="18" customHeight="1">
      <c r="A20" s="50" t="s">
        <v>132</v>
      </c>
      <c r="B20" s="49">
        <v>60.11</v>
      </c>
      <c r="C20" s="49">
        <v>62.06</v>
      </c>
      <c r="D20" s="49">
        <v>65.94</v>
      </c>
    </row>
    <row r="21" spans="1:4" ht="18" customHeight="1">
      <c r="A21" s="50" t="s">
        <v>133</v>
      </c>
      <c r="B21" s="49">
        <v>77.63</v>
      </c>
      <c r="C21" s="49">
        <v>80.14</v>
      </c>
      <c r="D21" s="49">
        <v>85.14</v>
      </c>
    </row>
    <row r="22" spans="1:4" ht="18" customHeight="1">
      <c r="A22" s="50" t="s">
        <v>134</v>
      </c>
      <c r="B22" s="49">
        <v>110.93</v>
      </c>
      <c r="C22" s="49">
        <v>114.5</v>
      </c>
      <c r="D22" s="49">
        <v>121.66</v>
      </c>
    </row>
    <row r="23" spans="1:4" ht="18" customHeight="1" thickBot="1">
      <c r="A23" s="50" t="s">
        <v>135</v>
      </c>
      <c r="B23" s="49">
        <v>148.17</v>
      </c>
      <c r="C23" s="49">
        <v>152.94</v>
      </c>
      <c r="D23" s="49">
        <v>162.5</v>
      </c>
    </row>
    <row r="24" spans="1:4" ht="30" customHeight="1" thickBot="1">
      <c r="A24" s="522" t="s">
        <v>371</v>
      </c>
      <c r="B24" s="520"/>
      <c r="C24" s="520"/>
      <c r="D24" s="521"/>
    </row>
    <row r="25" spans="1:4" ht="17.25" customHeight="1">
      <c r="A25" s="50" t="s">
        <v>136</v>
      </c>
      <c r="B25" s="49">
        <v>24.24</v>
      </c>
      <c r="C25" s="49">
        <v>25.03</v>
      </c>
      <c r="D25" s="49">
        <v>26.59</v>
      </c>
    </row>
    <row r="26" spans="1:4" ht="17.25" customHeight="1">
      <c r="A26" s="50" t="s">
        <v>137</v>
      </c>
      <c r="B26" s="49">
        <v>24.85</v>
      </c>
      <c r="C26" s="49">
        <v>25.65</v>
      </c>
      <c r="D26" s="49">
        <v>27.25</v>
      </c>
    </row>
    <row r="27" spans="1:4" ht="17.25" customHeight="1">
      <c r="A27" s="50" t="s">
        <v>138</v>
      </c>
      <c r="B27" s="49">
        <v>29.62</v>
      </c>
      <c r="C27" s="49">
        <v>30.57</v>
      </c>
      <c r="D27" s="49">
        <v>32.48</v>
      </c>
    </row>
    <row r="28" spans="1:4" ht="17.25" customHeight="1">
      <c r="A28" s="50" t="s">
        <v>139</v>
      </c>
      <c r="B28" s="49">
        <v>40.59</v>
      </c>
      <c r="C28" s="49">
        <v>41.15</v>
      </c>
      <c r="D28" s="49">
        <v>42.47</v>
      </c>
    </row>
    <row r="29" spans="1:4" ht="17.25" customHeight="1">
      <c r="A29" s="50" t="s">
        <v>140</v>
      </c>
      <c r="B29" s="49">
        <v>39.26</v>
      </c>
      <c r="C29" s="49">
        <v>40.54</v>
      </c>
      <c r="D29" s="49">
        <v>43.07</v>
      </c>
    </row>
    <row r="30" spans="1:4" ht="17.25" customHeight="1">
      <c r="A30" s="50" t="s">
        <v>141</v>
      </c>
      <c r="B30" s="49">
        <v>54.63</v>
      </c>
      <c r="C30" s="49">
        <v>56.53</v>
      </c>
      <c r="D30" s="49">
        <v>59.94</v>
      </c>
    </row>
    <row r="31" spans="1:4" ht="17.25" customHeight="1">
      <c r="A31" s="50" t="s">
        <v>142</v>
      </c>
      <c r="B31" s="49">
        <v>58.25</v>
      </c>
      <c r="C31" s="49">
        <v>60.26</v>
      </c>
      <c r="D31" s="49">
        <v>63.91</v>
      </c>
    </row>
    <row r="32" spans="1:4" ht="17.25" customHeight="1">
      <c r="A32" s="50" t="s">
        <v>143</v>
      </c>
      <c r="B32" s="49">
        <v>55.85</v>
      </c>
      <c r="C32" s="49">
        <v>59.34</v>
      </c>
      <c r="D32" s="49">
        <v>62.53</v>
      </c>
    </row>
    <row r="33" spans="1:4" ht="17.25" customHeight="1">
      <c r="A33" s="50" t="s">
        <v>144</v>
      </c>
      <c r="B33" s="49">
        <v>61.2</v>
      </c>
      <c r="C33" s="49">
        <v>63.17</v>
      </c>
      <c r="D33" s="49">
        <v>67.12</v>
      </c>
    </row>
    <row r="34" spans="1:4" ht="17.25" customHeight="1">
      <c r="A34" s="50" t="s">
        <v>145</v>
      </c>
      <c r="B34" s="49">
        <v>76.15</v>
      </c>
      <c r="C34" s="49">
        <v>78.61</v>
      </c>
      <c r="D34" s="49">
        <v>83.52</v>
      </c>
    </row>
    <row r="35" spans="1:4" ht="17.25" customHeight="1">
      <c r="A35" s="50" t="s">
        <v>146</v>
      </c>
      <c r="B35" s="49">
        <v>100.96</v>
      </c>
      <c r="C35" s="49">
        <v>104.22</v>
      </c>
      <c r="D35" s="49">
        <v>110.74</v>
      </c>
    </row>
    <row r="36" spans="1:4" ht="17.25" customHeight="1">
      <c r="A36" s="50" t="s">
        <v>147</v>
      </c>
      <c r="B36" s="49">
        <v>141.69</v>
      </c>
      <c r="C36" s="49">
        <v>146.26</v>
      </c>
      <c r="D36" s="49">
        <v>155.4</v>
      </c>
    </row>
    <row r="37" spans="1:4" ht="17.25" customHeight="1">
      <c r="A37" s="50" t="s">
        <v>148</v>
      </c>
      <c r="B37" s="49">
        <v>196.92</v>
      </c>
      <c r="C37" s="49">
        <v>203.27</v>
      </c>
      <c r="D37" s="49">
        <v>215.98</v>
      </c>
    </row>
    <row r="38" spans="1:4" ht="17.25" customHeight="1">
      <c r="A38" s="50" t="s">
        <v>149</v>
      </c>
      <c r="B38" s="49">
        <v>255.29</v>
      </c>
      <c r="C38" s="49">
        <v>263.52</v>
      </c>
      <c r="D38" s="49">
        <v>279.99</v>
      </c>
    </row>
    <row r="39" spans="1:4" ht="17.25" customHeight="1">
      <c r="A39" s="50" t="s">
        <v>150</v>
      </c>
      <c r="B39" s="49">
        <v>270.18</v>
      </c>
      <c r="C39" s="49">
        <v>278.9</v>
      </c>
      <c r="D39" s="49">
        <v>296.34</v>
      </c>
    </row>
    <row r="40" spans="1:4" ht="17.25" customHeight="1" thickBot="1">
      <c r="A40" s="50" t="s">
        <v>151</v>
      </c>
      <c r="B40" s="49">
        <v>368.56</v>
      </c>
      <c r="C40" s="49">
        <v>380.45</v>
      </c>
      <c r="D40" s="49">
        <v>404.23</v>
      </c>
    </row>
    <row r="41" spans="1:4" ht="36.75" customHeight="1" thickBot="1">
      <c r="A41" s="577" t="s">
        <v>372</v>
      </c>
      <c r="B41" s="578"/>
      <c r="C41" s="578"/>
      <c r="D41" s="579"/>
    </row>
    <row r="42" spans="1:4" ht="21" customHeight="1">
      <c r="A42" s="50" t="s">
        <v>152</v>
      </c>
      <c r="B42" s="49">
        <v>39.82</v>
      </c>
      <c r="C42" s="49">
        <v>41.1</v>
      </c>
      <c r="D42" s="49">
        <v>43.66</v>
      </c>
    </row>
    <row r="43" spans="1:4" ht="21" customHeight="1">
      <c r="A43" s="50" t="s">
        <v>153</v>
      </c>
      <c r="B43" s="49">
        <v>52.38</v>
      </c>
      <c r="C43" s="49">
        <v>54.2</v>
      </c>
      <c r="D43" s="49">
        <v>57.47</v>
      </c>
    </row>
    <row r="44" spans="1:4" ht="21" customHeight="1">
      <c r="A44" s="50" t="s">
        <v>154</v>
      </c>
      <c r="B44" s="49">
        <v>84.66</v>
      </c>
      <c r="C44" s="49">
        <v>87.72</v>
      </c>
      <c r="D44" s="49">
        <v>91.8</v>
      </c>
    </row>
    <row r="45" spans="1:4" ht="32.25" customHeight="1">
      <c r="A45" s="50" t="s">
        <v>155</v>
      </c>
      <c r="B45" s="49">
        <v>84.66</v>
      </c>
      <c r="C45" s="49">
        <v>87.72</v>
      </c>
      <c r="D45" s="49">
        <v>91.8</v>
      </c>
    </row>
    <row r="46" spans="1:4" ht="21" customHeight="1">
      <c r="A46" s="50" t="s">
        <v>156</v>
      </c>
      <c r="B46" s="49">
        <v>84.66</v>
      </c>
      <c r="C46" s="49">
        <v>87.72</v>
      </c>
      <c r="D46" s="49">
        <v>91.8</v>
      </c>
    </row>
    <row r="47" spans="1:4" ht="21" customHeight="1">
      <c r="A47" s="50" t="s">
        <v>157</v>
      </c>
      <c r="B47" s="49">
        <v>64.67</v>
      </c>
      <c r="C47" s="49">
        <v>68.52</v>
      </c>
      <c r="D47" s="49">
        <v>72.81</v>
      </c>
    </row>
    <row r="48" spans="1:4" ht="21" customHeight="1">
      <c r="A48" s="50" t="s">
        <v>158</v>
      </c>
      <c r="B48" s="49">
        <v>88.74</v>
      </c>
      <c r="C48" s="49">
        <v>91.8</v>
      </c>
      <c r="D48" s="49">
        <v>95.88</v>
      </c>
    </row>
    <row r="49" spans="1:4" ht="21" customHeight="1">
      <c r="A49" s="50" t="s">
        <v>159</v>
      </c>
      <c r="B49" s="49">
        <v>71.22</v>
      </c>
      <c r="C49" s="49">
        <v>73.52</v>
      </c>
      <c r="D49" s="49">
        <v>78.11</v>
      </c>
    </row>
    <row r="50" spans="1:4" ht="21" customHeight="1">
      <c r="A50" s="50" t="s">
        <v>160</v>
      </c>
      <c r="B50" s="49">
        <v>86.76</v>
      </c>
      <c r="C50" s="49">
        <v>89.55</v>
      </c>
      <c r="D50" s="49">
        <v>95.15</v>
      </c>
    </row>
    <row r="51" spans="1:4" ht="21" customHeight="1">
      <c r="A51" s="50" t="s">
        <v>161</v>
      </c>
      <c r="B51" s="49">
        <v>100.59</v>
      </c>
      <c r="C51" s="49">
        <v>103.83</v>
      </c>
      <c r="D51" s="49">
        <v>110.32</v>
      </c>
    </row>
    <row r="52" spans="1:4" ht="21" customHeight="1" thickBot="1">
      <c r="A52" s="50" t="s">
        <v>162</v>
      </c>
      <c r="B52" s="49">
        <v>110.8</v>
      </c>
      <c r="C52" s="49">
        <v>114.37</v>
      </c>
      <c r="D52" s="49">
        <v>121.52</v>
      </c>
    </row>
    <row r="53" spans="1:4" ht="38.25" customHeight="1" thickBot="1">
      <c r="A53" s="577" t="s">
        <v>373</v>
      </c>
      <c r="B53" s="578"/>
      <c r="C53" s="578"/>
      <c r="D53" s="579"/>
    </row>
    <row r="54" spans="1:4" ht="17.25" customHeight="1">
      <c r="A54" s="50" t="s">
        <v>163</v>
      </c>
      <c r="B54" s="49">
        <v>51.72</v>
      </c>
      <c r="C54" s="49">
        <v>53.38</v>
      </c>
      <c r="D54" s="49">
        <v>56.72</v>
      </c>
    </row>
    <row r="55" spans="1:4" ht="17.25" customHeight="1">
      <c r="A55" s="50" t="s">
        <v>164</v>
      </c>
      <c r="B55" s="49">
        <v>57.18</v>
      </c>
      <c r="C55" s="49">
        <v>59.02</v>
      </c>
      <c r="D55" s="49">
        <v>62.7</v>
      </c>
    </row>
    <row r="56" spans="1:4" ht="17.25" customHeight="1">
      <c r="A56" s="50" t="s">
        <v>165</v>
      </c>
      <c r="B56" s="49">
        <v>68.67</v>
      </c>
      <c r="C56" s="49">
        <v>70.88</v>
      </c>
      <c r="D56" s="49">
        <v>75.31</v>
      </c>
    </row>
    <row r="57" spans="1:4" ht="17.25" customHeight="1">
      <c r="A57" s="50" t="s">
        <v>166</v>
      </c>
      <c r="B57" s="49">
        <v>83.17</v>
      </c>
      <c r="C57" s="49">
        <v>85.86</v>
      </c>
      <c r="D57" s="49">
        <v>91.22</v>
      </c>
    </row>
    <row r="58" spans="1:4" ht="17.25" customHeight="1" thickBot="1">
      <c r="A58" s="50" t="s">
        <v>167</v>
      </c>
      <c r="B58" s="49">
        <v>111.17</v>
      </c>
      <c r="C58" s="49">
        <v>114.75</v>
      </c>
      <c r="D58" s="49">
        <v>121.93</v>
      </c>
    </row>
    <row r="59" spans="1:4" ht="31.5" customHeight="1" thickBot="1">
      <c r="A59" s="577" t="s">
        <v>374</v>
      </c>
      <c r="B59" s="578"/>
      <c r="C59" s="578"/>
      <c r="D59" s="579"/>
    </row>
    <row r="60" spans="1:4" ht="21" customHeight="1" thickBot="1">
      <c r="A60" s="14" t="s">
        <v>380</v>
      </c>
      <c r="B60" s="49">
        <v>30.2</v>
      </c>
      <c r="C60" s="49">
        <v>31.17</v>
      </c>
      <c r="D60" s="49">
        <v>33.11</v>
      </c>
    </row>
    <row r="61" spans="1:4" ht="33.75" customHeight="1" thickBot="1">
      <c r="A61" s="577" t="s">
        <v>375</v>
      </c>
      <c r="B61" s="578"/>
      <c r="C61" s="578"/>
      <c r="D61" s="579"/>
    </row>
    <row r="62" spans="1:4" ht="17.25" customHeight="1" thickBot="1">
      <c r="A62" s="14" t="s">
        <v>381</v>
      </c>
      <c r="B62" s="49">
        <v>39.17</v>
      </c>
      <c r="C62" s="49">
        <v>40.44</v>
      </c>
      <c r="D62" s="49">
        <v>42.96</v>
      </c>
    </row>
    <row r="63" spans="1:4" ht="27" customHeight="1" thickBot="1">
      <c r="A63" s="577" t="s">
        <v>379</v>
      </c>
      <c r="B63" s="578"/>
      <c r="C63" s="578"/>
      <c r="D63" s="579"/>
    </row>
    <row r="64" spans="1:4" ht="17.25" customHeight="1">
      <c r="A64" s="14" t="s">
        <v>376</v>
      </c>
      <c r="B64" s="49">
        <v>34.93</v>
      </c>
      <c r="C64" s="49">
        <v>36.05</v>
      </c>
      <c r="D64" s="49">
        <v>38.31</v>
      </c>
    </row>
    <row r="65" spans="1:4" ht="17.25" customHeight="1">
      <c r="A65" s="14" t="s">
        <v>377</v>
      </c>
      <c r="B65" s="49">
        <v>52.88</v>
      </c>
      <c r="C65" s="49">
        <v>54.6</v>
      </c>
      <c r="D65" s="49">
        <v>57.98</v>
      </c>
    </row>
    <row r="66" spans="1:4" ht="17.25" customHeight="1">
      <c r="A66" s="14" t="s">
        <v>378</v>
      </c>
      <c r="B66" s="49">
        <v>54.38</v>
      </c>
      <c r="C66" s="49">
        <v>56.14</v>
      </c>
      <c r="D66" s="49">
        <v>59.64</v>
      </c>
    </row>
    <row r="68" spans="1:4" ht="48" customHeight="1">
      <c r="A68" s="451" t="s">
        <v>221</v>
      </c>
      <c r="B68" s="451"/>
      <c r="C68" s="451"/>
      <c r="D68" s="451"/>
    </row>
  </sheetData>
  <sheetProtection/>
  <mergeCells count="11">
    <mergeCell ref="A14:D14"/>
    <mergeCell ref="A24:D24"/>
    <mergeCell ref="A63:D63"/>
    <mergeCell ref="A68:D68"/>
    <mergeCell ref="A59:D59"/>
    <mergeCell ref="A61:D61"/>
    <mergeCell ref="B2:D2"/>
    <mergeCell ref="B3:D3"/>
    <mergeCell ref="A41:D41"/>
    <mergeCell ref="A53:D53"/>
    <mergeCell ref="A6:D6"/>
  </mergeCells>
  <printOptions/>
  <pageMargins left="0.2362204724409449" right="0.2362204724409449" top="0.1968503937007874" bottom="0.1968503937007874" header="0.31496062992125984" footer="0.31496062992125984"/>
  <pageSetup fitToHeight="0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39.421875" style="0" bestFit="1" customWidth="1"/>
    <col min="4" max="4" width="18.8515625" style="0" customWidth="1"/>
  </cols>
  <sheetData>
    <row r="1" ht="26.25">
      <c r="A1" s="1" t="s">
        <v>217</v>
      </c>
    </row>
    <row r="2" spans="1:6" ht="18.75">
      <c r="A2" s="3" t="s">
        <v>218</v>
      </c>
      <c r="B2" s="3"/>
      <c r="C2" s="3"/>
      <c r="D2" s="385" t="s">
        <v>222</v>
      </c>
      <c r="E2" s="385"/>
      <c r="F2" s="430"/>
    </row>
    <row r="3" spans="1:6" ht="18.75">
      <c r="A3" s="13" t="s">
        <v>219</v>
      </c>
      <c r="B3" s="3"/>
      <c r="C3" s="3"/>
      <c r="D3" s="385" t="s">
        <v>220</v>
      </c>
      <c r="E3" s="385"/>
      <c r="F3" s="430"/>
    </row>
    <row r="4" ht="20.25" customHeight="1">
      <c r="A4" s="2"/>
    </row>
    <row r="5" spans="4:6" ht="18" customHeight="1" thickBot="1">
      <c r="D5" s="431"/>
      <c r="E5" s="431"/>
      <c r="F5" s="431"/>
    </row>
    <row r="6" spans="1:6" ht="29.25" thickBot="1">
      <c r="A6" s="55" t="s">
        <v>101</v>
      </c>
      <c r="B6" s="56" t="s">
        <v>102</v>
      </c>
      <c r="C6" s="57" t="s">
        <v>103</v>
      </c>
      <c r="D6" s="57" t="s">
        <v>104</v>
      </c>
      <c r="E6" s="58" t="s">
        <v>105</v>
      </c>
      <c r="F6" s="59" t="s">
        <v>106</v>
      </c>
    </row>
    <row r="7" spans="1:6" ht="15.75" thickBot="1">
      <c r="A7" s="60" t="s">
        <v>107</v>
      </c>
      <c r="B7" s="61" t="s">
        <v>201</v>
      </c>
      <c r="C7" s="62">
        <v>0.45</v>
      </c>
      <c r="D7" s="63" t="s">
        <v>108</v>
      </c>
      <c r="E7" s="64"/>
      <c r="F7" s="64"/>
    </row>
    <row r="8" spans="1:6" ht="15">
      <c r="A8" s="427" t="s">
        <v>109</v>
      </c>
      <c r="B8" s="402" t="s">
        <v>201</v>
      </c>
      <c r="C8" s="403">
        <v>0.35</v>
      </c>
      <c r="D8" s="65" t="s">
        <v>1032</v>
      </c>
      <c r="E8" s="414">
        <v>54.69</v>
      </c>
      <c r="F8" s="414">
        <v>58.02</v>
      </c>
    </row>
    <row r="9" spans="1:6" ht="15">
      <c r="A9" s="427"/>
      <c r="B9" s="397"/>
      <c r="C9" s="404"/>
      <c r="D9" s="66" t="s">
        <v>0</v>
      </c>
      <c r="E9" s="415"/>
      <c r="F9" s="435"/>
    </row>
    <row r="10" spans="1:6" ht="15">
      <c r="A10" s="427"/>
      <c r="B10" s="397"/>
      <c r="C10" s="405"/>
      <c r="D10" s="66" t="s">
        <v>1</v>
      </c>
      <c r="E10" s="415"/>
      <c r="F10" s="435"/>
    </row>
    <row r="11" spans="1:6" ht="15.75" thickBot="1">
      <c r="A11" s="427"/>
      <c r="B11" s="398"/>
      <c r="C11" s="406"/>
      <c r="D11" s="67" t="s">
        <v>2</v>
      </c>
      <c r="E11" s="416"/>
      <c r="F11" s="436"/>
    </row>
    <row r="12" spans="1:6" ht="15">
      <c r="A12" s="427"/>
      <c r="B12" s="396" t="s">
        <v>201</v>
      </c>
      <c r="C12" s="399">
        <v>0.4</v>
      </c>
      <c r="D12" s="68" t="s">
        <v>3</v>
      </c>
      <c r="E12" s="414">
        <v>66.01</v>
      </c>
      <c r="F12" s="414">
        <v>70.03</v>
      </c>
    </row>
    <row r="13" spans="1:6" ht="15">
      <c r="A13" s="427"/>
      <c r="B13" s="397"/>
      <c r="C13" s="400"/>
      <c r="D13" s="69" t="s">
        <v>1032</v>
      </c>
      <c r="E13" s="415"/>
      <c r="F13" s="435"/>
    </row>
    <row r="14" spans="1:6" ht="15">
      <c r="A14" s="427"/>
      <c r="B14" s="397"/>
      <c r="C14" s="400"/>
      <c r="D14" s="69" t="s">
        <v>0</v>
      </c>
      <c r="E14" s="415"/>
      <c r="F14" s="435"/>
    </row>
    <row r="15" spans="1:6" ht="15">
      <c r="A15" s="427"/>
      <c r="B15" s="397"/>
      <c r="C15" s="400"/>
      <c r="D15" s="69" t="s">
        <v>1</v>
      </c>
      <c r="E15" s="415"/>
      <c r="F15" s="435"/>
    </row>
    <row r="16" spans="1:6" ht="15.75" thickBot="1">
      <c r="A16" s="427"/>
      <c r="B16" s="398"/>
      <c r="C16" s="401"/>
      <c r="D16" s="70" t="s">
        <v>2</v>
      </c>
      <c r="E16" s="416"/>
      <c r="F16" s="435"/>
    </row>
    <row r="17" spans="1:6" ht="15">
      <c r="A17" s="428"/>
      <c r="B17" s="396" t="s">
        <v>201</v>
      </c>
      <c r="C17" s="408">
        <v>0.45</v>
      </c>
      <c r="D17" s="71" t="s">
        <v>3</v>
      </c>
      <c r="E17" s="414">
        <v>75.44</v>
      </c>
      <c r="F17" s="446">
        <v>80.03</v>
      </c>
    </row>
    <row r="18" spans="1:6" ht="15">
      <c r="A18" s="428"/>
      <c r="B18" s="397"/>
      <c r="C18" s="409"/>
      <c r="D18" s="69" t="s">
        <v>4</v>
      </c>
      <c r="E18" s="415"/>
      <c r="F18" s="447"/>
    </row>
    <row r="19" spans="1:6" ht="15">
      <c r="A19" s="428"/>
      <c r="B19" s="397"/>
      <c r="C19" s="409"/>
      <c r="D19" s="69" t="s">
        <v>5</v>
      </c>
      <c r="E19" s="415"/>
      <c r="F19" s="447"/>
    </row>
    <row r="20" spans="1:6" ht="15">
      <c r="A20" s="428"/>
      <c r="B20" s="397"/>
      <c r="C20" s="409"/>
      <c r="D20" s="69" t="s">
        <v>6</v>
      </c>
      <c r="E20" s="415"/>
      <c r="F20" s="447"/>
    </row>
    <row r="21" spans="1:6" ht="15">
      <c r="A21" s="428"/>
      <c r="B21" s="397"/>
      <c r="C21" s="409"/>
      <c r="D21" s="69" t="s">
        <v>7</v>
      </c>
      <c r="E21" s="415"/>
      <c r="F21" s="447"/>
    </row>
    <row r="22" spans="1:6" ht="15">
      <c r="A22" s="428"/>
      <c r="B22" s="397"/>
      <c r="C22" s="409"/>
      <c r="D22" s="69" t="s">
        <v>8</v>
      </c>
      <c r="E22" s="415"/>
      <c r="F22" s="447"/>
    </row>
    <row r="23" spans="1:6" ht="15">
      <c r="A23" s="428"/>
      <c r="B23" s="397"/>
      <c r="C23" s="409"/>
      <c r="D23" s="69" t="s">
        <v>9</v>
      </c>
      <c r="E23" s="415"/>
      <c r="F23" s="447"/>
    </row>
    <row r="24" spans="1:6" ht="15.75" thickBot="1">
      <c r="A24" s="428"/>
      <c r="B24" s="398"/>
      <c r="C24" s="410"/>
      <c r="D24" s="70" t="s">
        <v>10</v>
      </c>
      <c r="E24" s="416"/>
      <c r="F24" s="448"/>
    </row>
    <row r="25" spans="1:6" ht="15">
      <c r="A25" s="428"/>
      <c r="B25" s="396" t="s">
        <v>201</v>
      </c>
      <c r="C25" s="407">
        <v>0.7</v>
      </c>
      <c r="D25" s="65" t="s">
        <v>1032</v>
      </c>
      <c r="E25" s="440" t="s">
        <v>1020</v>
      </c>
      <c r="F25" s="441"/>
    </row>
    <row r="26" spans="1:6" ht="15">
      <c r="A26" s="428"/>
      <c r="B26" s="397"/>
      <c r="C26" s="408"/>
      <c r="D26" s="66" t="s">
        <v>6</v>
      </c>
      <c r="E26" s="442"/>
      <c r="F26" s="443"/>
    </row>
    <row r="27" spans="1:6" ht="15">
      <c r="A27" s="418"/>
      <c r="B27" s="397"/>
      <c r="C27" s="408"/>
      <c r="D27" s="66" t="s">
        <v>11</v>
      </c>
      <c r="E27" s="442"/>
      <c r="F27" s="443"/>
    </row>
    <row r="28" spans="1:6" ht="15">
      <c r="A28" s="418"/>
      <c r="B28" s="397"/>
      <c r="C28" s="408"/>
      <c r="D28" s="66" t="s">
        <v>12</v>
      </c>
      <c r="E28" s="442"/>
      <c r="F28" s="443"/>
    </row>
    <row r="29" spans="1:6" ht="15">
      <c r="A29" s="418"/>
      <c r="B29" s="397"/>
      <c r="C29" s="409"/>
      <c r="D29" s="66" t="s">
        <v>1</v>
      </c>
      <c r="E29" s="442"/>
      <c r="F29" s="443"/>
    </row>
    <row r="30" spans="1:6" ht="15.75" thickBot="1">
      <c r="A30" s="419"/>
      <c r="B30" s="413"/>
      <c r="C30" s="410"/>
      <c r="D30" s="67" t="s">
        <v>2</v>
      </c>
      <c r="E30" s="444"/>
      <c r="F30" s="445"/>
    </row>
    <row r="31" spans="1:6" ht="15">
      <c r="A31" s="424" t="s">
        <v>729</v>
      </c>
      <c r="B31" s="393" t="s">
        <v>201</v>
      </c>
      <c r="C31" s="432">
        <v>0.5</v>
      </c>
      <c r="D31" s="65" t="s">
        <v>1032</v>
      </c>
      <c r="E31" s="437">
        <v>89.59</v>
      </c>
      <c r="F31" s="437">
        <v>95.04</v>
      </c>
    </row>
    <row r="32" spans="1:6" ht="15">
      <c r="A32" s="425"/>
      <c r="B32" s="394"/>
      <c r="C32" s="433"/>
      <c r="D32" s="66" t="s">
        <v>0</v>
      </c>
      <c r="E32" s="433"/>
      <c r="F32" s="433"/>
    </row>
    <row r="33" spans="1:6" ht="19.5" customHeight="1" thickBot="1">
      <c r="A33" s="426"/>
      <c r="B33" s="395"/>
      <c r="C33" s="434"/>
      <c r="D33" s="67" t="s">
        <v>1</v>
      </c>
      <c r="E33" s="434"/>
      <c r="F33" s="434"/>
    </row>
    <row r="34" spans="1:6" ht="30.75" thickBot="1">
      <c r="A34" s="74" t="s">
        <v>110</v>
      </c>
      <c r="B34" s="75" t="s">
        <v>201</v>
      </c>
      <c r="C34" s="72">
        <v>0.45</v>
      </c>
      <c r="D34" s="76" t="s">
        <v>111</v>
      </c>
      <c r="E34" s="77">
        <v>88.64</v>
      </c>
      <c r="F34" s="77">
        <v>94.04</v>
      </c>
    </row>
    <row r="35" spans="1:6" ht="15">
      <c r="A35" s="417" t="s">
        <v>112</v>
      </c>
      <c r="B35" s="393" t="s">
        <v>201</v>
      </c>
      <c r="C35" s="407">
        <v>0.45</v>
      </c>
      <c r="D35" s="78" t="s">
        <v>113</v>
      </c>
      <c r="E35" s="414">
        <v>99.02</v>
      </c>
      <c r="F35" s="414">
        <v>105.04</v>
      </c>
    </row>
    <row r="36" spans="1:6" ht="15">
      <c r="A36" s="422"/>
      <c r="B36" s="402"/>
      <c r="C36" s="409"/>
      <c r="D36" s="79" t="s">
        <v>114</v>
      </c>
      <c r="E36" s="415"/>
      <c r="F36" s="435"/>
    </row>
    <row r="37" spans="1:6" ht="15">
      <c r="A37" s="422"/>
      <c r="B37" s="402"/>
      <c r="C37" s="409"/>
      <c r="D37" s="79" t="s">
        <v>115</v>
      </c>
      <c r="E37" s="415"/>
      <c r="F37" s="435"/>
    </row>
    <row r="38" spans="1:6" ht="15.75" thickBot="1">
      <c r="A38" s="423"/>
      <c r="B38" s="429"/>
      <c r="C38" s="410"/>
      <c r="D38" s="80" t="s">
        <v>116</v>
      </c>
      <c r="E38" s="416"/>
      <c r="F38" s="436"/>
    </row>
    <row r="39" spans="1:6" ht="30">
      <c r="A39" s="417" t="s">
        <v>117</v>
      </c>
      <c r="B39" s="393" t="s">
        <v>201</v>
      </c>
      <c r="C39" s="407">
        <v>0.45</v>
      </c>
      <c r="D39" s="78" t="s">
        <v>118</v>
      </c>
      <c r="E39" s="414">
        <v>98.07</v>
      </c>
      <c r="F39" s="414">
        <v>104.04</v>
      </c>
    </row>
    <row r="40" spans="1:6" ht="15">
      <c r="A40" s="418"/>
      <c r="B40" s="420"/>
      <c r="C40" s="409"/>
      <c r="D40" s="79" t="s">
        <v>119</v>
      </c>
      <c r="E40" s="415"/>
      <c r="F40" s="435"/>
    </row>
    <row r="41" spans="1:6" ht="15">
      <c r="A41" s="418"/>
      <c r="B41" s="420"/>
      <c r="C41" s="409"/>
      <c r="D41" s="79" t="s">
        <v>120</v>
      </c>
      <c r="E41" s="415"/>
      <c r="F41" s="435"/>
    </row>
    <row r="42" spans="1:6" ht="30">
      <c r="A42" s="418"/>
      <c r="B42" s="420"/>
      <c r="C42" s="409"/>
      <c r="D42" s="79" t="s">
        <v>121</v>
      </c>
      <c r="E42" s="415"/>
      <c r="F42" s="435"/>
    </row>
    <row r="43" spans="1:6" ht="15.75" thickBot="1">
      <c r="A43" s="419"/>
      <c r="B43" s="421"/>
      <c r="C43" s="409"/>
      <c r="D43" s="80" t="s">
        <v>122</v>
      </c>
      <c r="E43" s="416"/>
      <c r="F43" s="436"/>
    </row>
    <row r="44" spans="1:6" ht="28.5">
      <c r="A44" s="81" t="s">
        <v>123</v>
      </c>
      <c r="B44" s="82" t="s">
        <v>249</v>
      </c>
      <c r="C44" s="449" t="s">
        <v>124</v>
      </c>
      <c r="D44" s="450"/>
      <c r="E44" s="83">
        <v>786</v>
      </c>
      <c r="F44" s="83">
        <v>805</v>
      </c>
    </row>
    <row r="45" spans="1:6" ht="29.25" thickBot="1">
      <c r="A45" s="84" t="s">
        <v>125</v>
      </c>
      <c r="B45" s="85" t="s">
        <v>249</v>
      </c>
      <c r="C45" s="438" t="s">
        <v>124</v>
      </c>
      <c r="D45" s="439"/>
      <c r="E45" s="86">
        <v>351</v>
      </c>
      <c r="F45" s="86">
        <v>360</v>
      </c>
    </row>
    <row r="46" spans="1:6" ht="15">
      <c r="A46" s="87"/>
      <c r="B46" s="87"/>
      <c r="C46" s="87"/>
      <c r="D46" s="87"/>
      <c r="E46" s="73"/>
      <c r="F46" s="89"/>
    </row>
    <row r="47" spans="1:6" ht="15">
      <c r="A47" s="87"/>
      <c r="B47" s="87"/>
      <c r="C47" s="87"/>
      <c r="D47" s="87"/>
      <c r="E47" s="73"/>
      <c r="F47" s="89"/>
    </row>
    <row r="48" spans="1:6" ht="15">
      <c r="A48" s="411" t="s">
        <v>126</v>
      </c>
      <c r="B48" s="412"/>
      <c r="C48" s="87"/>
      <c r="D48" s="87"/>
      <c r="E48" s="88"/>
      <c r="F48" s="90"/>
    </row>
    <row r="49" spans="1:6" ht="15">
      <c r="A49" s="91" t="s">
        <v>127</v>
      </c>
      <c r="B49" s="87"/>
      <c r="C49" s="87"/>
      <c r="D49" s="87"/>
      <c r="E49" s="88"/>
      <c r="F49" s="90"/>
    </row>
    <row r="50" spans="1:6" ht="15">
      <c r="A50" s="91" t="s">
        <v>128</v>
      </c>
      <c r="B50" s="87"/>
      <c r="C50" s="87"/>
      <c r="D50" s="87"/>
      <c r="E50" s="88"/>
      <c r="F50" s="90"/>
    </row>
  </sheetData>
  <sheetProtection/>
  <mergeCells count="37">
    <mergeCell ref="C45:D45"/>
    <mergeCell ref="E8:E11"/>
    <mergeCell ref="E25:F30"/>
    <mergeCell ref="E17:E24"/>
    <mergeCell ref="F17:F24"/>
    <mergeCell ref="C44:D44"/>
    <mergeCell ref="F39:F43"/>
    <mergeCell ref="C35:C38"/>
    <mergeCell ref="F35:F38"/>
    <mergeCell ref="E12:E16"/>
    <mergeCell ref="B35:B38"/>
    <mergeCell ref="D2:F2"/>
    <mergeCell ref="D3:F3"/>
    <mergeCell ref="D5:F5"/>
    <mergeCell ref="C31:C33"/>
    <mergeCell ref="C17:C24"/>
    <mergeCell ref="F8:F11"/>
    <mergeCell ref="E31:E33"/>
    <mergeCell ref="F12:F16"/>
    <mergeCell ref="F31:F33"/>
    <mergeCell ref="A48:B48"/>
    <mergeCell ref="B25:B30"/>
    <mergeCell ref="E35:E38"/>
    <mergeCell ref="A39:A43"/>
    <mergeCell ref="B39:B43"/>
    <mergeCell ref="C39:C43"/>
    <mergeCell ref="E39:E43"/>
    <mergeCell ref="A35:A38"/>
    <mergeCell ref="A31:A33"/>
    <mergeCell ref="A8:A30"/>
    <mergeCell ref="B31:B33"/>
    <mergeCell ref="B12:B16"/>
    <mergeCell ref="C12:C16"/>
    <mergeCell ref="B8:B11"/>
    <mergeCell ref="C8:C11"/>
    <mergeCell ref="B17:B24"/>
    <mergeCell ref="C25:C30"/>
  </mergeCells>
  <hyperlinks>
    <hyperlink ref="D2" r:id="rId1" display="www.dvresurs.ru"/>
    <hyperlink ref="D3" r:id="rId2" display="opt@dvresurs.ru"/>
  </hyperlinks>
  <printOptions/>
  <pageMargins left="0.75" right="0.75" top="1" bottom="1" header="0.5" footer="0.5"/>
  <pageSetup horizontalDpi="600" verticalDpi="600" orientation="portrait" paperSize="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7499799728393555"/>
    <pageSetUpPr fitToPage="1"/>
  </sheetPr>
  <dimension ref="A1:E35"/>
  <sheetViews>
    <sheetView zoomScalePageLayoutView="0" workbookViewId="0" topLeftCell="A1">
      <selection activeCell="C5" sqref="C5:E5"/>
    </sheetView>
  </sheetViews>
  <sheetFormatPr defaultColWidth="9.140625" defaultRowHeight="15"/>
  <cols>
    <col min="1" max="1" width="55.57421875" style="0" customWidth="1"/>
    <col min="2" max="2" width="7.8515625" style="0" customWidth="1"/>
    <col min="3" max="3" width="10.421875" style="0" hidden="1" customWidth="1"/>
    <col min="4" max="4" width="10.57421875" style="0" customWidth="1"/>
    <col min="5" max="5" width="9.7109375" style="0" customWidth="1"/>
  </cols>
  <sheetData>
    <row r="1" ht="26.25">
      <c r="A1" s="1" t="s">
        <v>217</v>
      </c>
    </row>
    <row r="2" spans="1:5" ht="18.75">
      <c r="A2" s="3" t="s">
        <v>218</v>
      </c>
      <c r="B2" s="3"/>
      <c r="C2" s="385" t="s">
        <v>222</v>
      </c>
      <c r="D2" s="385"/>
      <c r="E2" s="385"/>
    </row>
    <row r="3" spans="1:5" ht="18.75">
      <c r="A3" s="13" t="s">
        <v>219</v>
      </c>
      <c r="B3" s="3"/>
      <c r="C3" s="385" t="s">
        <v>220</v>
      </c>
      <c r="D3" s="385"/>
      <c r="E3" s="385"/>
    </row>
    <row r="4" spans="1:5" ht="18.75">
      <c r="A4" s="13"/>
      <c r="B4" s="3"/>
      <c r="C4" s="171"/>
      <c r="D4" s="171"/>
      <c r="E4" s="171"/>
    </row>
    <row r="5" spans="1:5" ht="30" customHeight="1">
      <c r="A5" s="2"/>
      <c r="C5" s="457"/>
      <c r="D5" s="457"/>
      <c r="E5" s="457"/>
    </row>
    <row r="6" spans="1:5" ht="20.25" customHeight="1" thickBot="1">
      <c r="A6" s="199" t="s">
        <v>214</v>
      </c>
      <c r="B6" s="200" t="s">
        <v>236</v>
      </c>
      <c r="C6" s="200" t="s">
        <v>198</v>
      </c>
      <c r="D6" s="200" t="s">
        <v>199</v>
      </c>
      <c r="E6" s="200" t="s">
        <v>200</v>
      </c>
    </row>
    <row r="7" spans="1:5" ht="24" customHeight="1" thickBot="1">
      <c r="A7" s="452" t="s">
        <v>224</v>
      </c>
      <c r="B7" s="453"/>
      <c r="C7" s="454"/>
      <c r="D7" s="454"/>
      <c r="E7" s="455"/>
    </row>
    <row r="8" spans="1:5" ht="30.75" customHeight="1">
      <c r="A8" s="113" t="s">
        <v>229</v>
      </c>
      <c r="B8" s="114" t="s">
        <v>203</v>
      </c>
      <c r="C8" s="112">
        <v>920</v>
      </c>
      <c r="D8" s="112">
        <v>942</v>
      </c>
      <c r="E8" s="112">
        <v>986</v>
      </c>
    </row>
    <row r="9" spans="1:5" ht="30" customHeight="1">
      <c r="A9" s="115" t="s">
        <v>230</v>
      </c>
      <c r="B9" s="114" t="s">
        <v>203</v>
      </c>
      <c r="C9" s="112">
        <v>920</v>
      </c>
      <c r="D9" s="112">
        <v>942</v>
      </c>
      <c r="E9" s="112">
        <v>986</v>
      </c>
    </row>
    <row r="10" spans="1:5" ht="25.5" customHeight="1">
      <c r="A10" s="113" t="s">
        <v>231</v>
      </c>
      <c r="B10" s="114" t="s">
        <v>203</v>
      </c>
      <c r="C10" s="112">
        <v>920</v>
      </c>
      <c r="D10" s="112">
        <v>942</v>
      </c>
      <c r="E10" s="112">
        <v>986</v>
      </c>
    </row>
    <row r="11" spans="1:5" ht="30.75" customHeight="1" thickBot="1">
      <c r="A11" s="113" t="s">
        <v>232</v>
      </c>
      <c r="B11" s="114" t="s">
        <v>203</v>
      </c>
      <c r="C11" s="112">
        <v>920</v>
      </c>
      <c r="D11" s="112">
        <v>942</v>
      </c>
      <c r="E11" s="112">
        <v>986</v>
      </c>
    </row>
    <row r="12" spans="1:5" ht="20.25" customHeight="1" thickBot="1">
      <c r="A12" s="452" t="s">
        <v>758</v>
      </c>
      <c r="B12" s="453"/>
      <c r="C12" s="454"/>
      <c r="D12" s="454"/>
      <c r="E12" s="455"/>
    </row>
    <row r="13" spans="1:5" ht="19.5" customHeight="1">
      <c r="A13" s="113" t="s">
        <v>223</v>
      </c>
      <c r="B13" s="114" t="s">
        <v>203</v>
      </c>
      <c r="C13" s="112">
        <v>19</v>
      </c>
      <c r="D13" s="112">
        <v>19.5</v>
      </c>
      <c r="E13" s="112">
        <v>20.5</v>
      </c>
    </row>
    <row r="14" spans="1:5" ht="19.5" customHeight="1">
      <c r="A14" s="113" t="s">
        <v>87</v>
      </c>
      <c r="B14" s="114" t="s">
        <v>203</v>
      </c>
      <c r="C14" s="112">
        <v>595</v>
      </c>
      <c r="D14" s="112">
        <v>610</v>
      </c>
      <c r="E14" s="112">
        <v>642</v>
      </c>
    </row>
    <row r="15" spans="1:5" ht="19.5" customHeight="1">
      <c r="A15" s="113" t="s">
        <v>233</v>
      </c>
      <c r="B15" s="114" t="s">
        <v>203</v>
      </c>
      <c r="C15" s="112">
        <v>453</v>
      </c>
      <c r="D15" s="112">
        <v>476</v>
      </c>
      <c r="E15" s="112">
        <v>490</v>
      </c>
    </row>
    <row r="16" spans="1:5" ht="19.5" customHeight="1">
      <c r="A16" s="113" t="s">
        <v>234</v>
      </c>
      <c r="B16" s="114" t="s">
        <v>203</v>
      </c>
      <c r="C16" s="112">
        <v>453</v>
      </c>
      <c r="D16" s="112">
        <v>476</v>
      </c>
      <c r="E16" s="112">
        <v>490</v>
      </c>
    </row>
    <row r="17" spans="1:5" ht="19.5" customHeight="1">
      <c r="A17" s="113" t="s">
        <v>86</v>
      </c>
      <c r="B17" s="114" t="s">
        <v>203</v>
      </c>
      <c r="C17" s="112">
        <v>344</v>
      </c>
      <c r="D17" s="112">
        <v>362</v>
      </c>
      <c r="E17" s="112">
        <v>373</v>
      </c>
    </row>
    <row r="18" spans="1:5" ht="19.5" customHeight="1">
      <c r="A18" s="113" t="s">
        <v>235</v>
      </c>
      <c r="B18" s="114" t="s">
        <v>203</v>
      </c>
      <c r="C18" s="112">
        <v>453</v>
      </c>
      <c r="D18" s="112">
        <v>476</v>
      </c>
      <c r="E18" s="112">
        <v>490</v>
      </c>
    </row>
    <row r="19" spans="1:5" ht="30.75" customHeight="1">
      <c r="A19" s="110" t="s">
        <v>225</v>
      </c>
      <c r="B19" s="111" t="s">
        <v>203</v>
      </c>
      <c r="C19" s="112">
        <v>485</v>
      </c>
      <c r="D19" s="112">
        <v>497</v>
      </c>
      <c r="E19" s="112">
        <v>519</v>
      </c>
    </row>
    <row r="20" spans="1:5" ht="31.5" customHeight="1">
      <c r="A20" s="113" t="s">
        <v>226</v>
      </c>
      <c r="B20" s="114" t="s">
        <v>203</v>
      </c>
      <c r="C20" s="112">
        <v>485</v>
      </c>
      <c r="D20" s="112">
        <v>497</v>
      </c>
      <c r="E20" s="112">
        <v>519</v>
      </c>
    </row>
    <row r="21" spans="1:5" ht="19.5" customHeight="1">
      <c r="A21" s="113" t="s">
        <v>227</v>
      </c>
      <c r="B21" s="114" t="s">
        <v>203</v>
      </c>
      <c r="C21" s="112">
        <v>485</v>
      </c>
      <c r="D21" s="112">
        <v>497</v>
      </c>
      <c r="E21" s="112">
        <v>519</v>
      </c>
    </row>
    <row r="22" spans="1:5" ht="19.5" customHeight="1">
      <c r="A22" s="113" t="s">
        <v>228</v>
      </c>
      <c r="B22" s="114" t="s">
        <v>203</v>
      </c>
      <c r="C22" s="112">
        <v>485</v>
      </c>
      <c r="D22" s="112">
        <v>497</v>
      </c>
      <c r="E22" s="112">
        <v>519</v>
      </c>
    </row>
    <row r="23" spans="1:5" ht="19.5" customHeight="1" thickBot="1">
      <c r="A23" s="194"/>
      <c r="B23" s="195"/>
      <c r="C23" s="196"/>
      <c r="D23" s="196"/>
      <c r="E23" s="196"/>
    </row>
    <row r="24" spans="1:5" ht="19.5" customHeight="1" thickBot="1">
      <c r="A24" s="452" t="s">
        <v>55</v>
      </c>
      <c r="B24" s="453"/>
      <c r="C24" s="453"/>
      <c r="D24" s="453"/>
      <c r="E24" s="456"/>
    </row>
    <row r="25" spans="1:5" ht="19.5" customHeight="1">
      <c r="A25" s="197" t="s">
        <v>709</v>
      </c>
      <c r="B25" s="111" t="s">
        <v>203</v>
      </c>
      <c r="C25" s="198" t="s">
        <v>778</v>
      </c>
      <c r="D25" s="198" t="s">
        <v>787</v>
      </c>
      <c r="E25" s="198" t="s">
        <v>798</v>
      </c>
    </row>
    <row r="26" spans="1:5" ht="33.75" customHeight="1">
      <c r="A26" s="116" t="s">
        <v>806</v>
      </c>
      <c r="B26" s="114" t="s">
        <v>203</v>
      </c>
      <c r="C26" s="112" t="s">
        <v>777</v>
      </c>
      <c r="D26" s="112" t="s">
        <v>788</v>
      </c>
      <c r="E26" s="112" t="s">
        <v>799</v>
      </c>
    </row>
    <row r="27" spans="1:5" ht="19.5" customHeight="1">
      <c r="A27" s="116" t="s">
        <v>710</v>
      </c>
      <c r="B27" s="114" t="s">
        <v>203</v>
      </c>
      <c r="C27" s="112" t="s">
        <v>779</v>
      </c>
      <c r="D27" s="112" t="s">
        <v>789</v>
      </c>
      <c r="E27" s="112" t="s">
        <v>800</v>
      </c>
    </row>
    <row r="28" spans="1:5" ht="19.5" customHeight="1">
      <c r="A28" s="116" t="s">
        <v>711</v>
      </c>
      <c r="B28" s="114" t="s">
        <v>203</v>
      </c>
      <c r="C28" s="112" t="s">
        <v>780</v>
      </c>
      <c r="D28" s="112" t="s">
        <v>789</v>
      </c>
      <c r="E28" s="112" t="s">
        <v>801</v>
      </c>
    </row>
    <row r="29" spans="1:5" ht="30.75" customHeight="1">
      <c r="A29" s="116" t="s">
        <v>712</v>
      </c>
      <c r="B29" s="114" t="s">
        <v>203</v>
      </c>
      <c r="C29" s="112" t="s">
        <v>781</v>
      </c>
      <c r="D29" s="112" t="s">
        <v>790</v>
      </c>
      <c r="E29" s="112" t="s">
        <v>802</v>
      </c>
    </row>
    <row r="30" spans="1:5" ht="31.5" customHeight="1">
      <c r="A30" s="116" t="s">
        <v>635</v>
      </c>
      <c r="B30" s="114" t="s">
        <v>203</v>
      </c>
      <c r="C30" s="112" t="s">
        <v>782</v>
      </c>
      <c r="D30" s="112" t="s">
        <v>791</v>
      </c>
      <c r="E30" s="112" t="s">
        <v>803</v>
      </c>
    </row>
    <row r="31" spans="1:5" ht="19.5" customHeight="1">
      <c r="A31" s="116" t="s">
        <v>713</v>
      </c>
      <c r="B31" s="114" t="s">
        <v>203</v>
      </c>
      <c r="C31" s="112" t="s">
        <v>783</v>
      </c>
      <c r="D31" s="112" t="s">
        <v>792</v>
      </c>
      <c r="E31" s="112" t="s">
        <v>804</v>
      </c>
    </row>
    <row r="32" spans="1:5" ht="32.25" customHeight="1">
      <c r="A32" s="116" t="s">
        <v>714</v>
      </c>
      <c r="B32" s="114" t="s">
        <v>203</v>
      </c>
      <c r="C32" s="112" t="s">
        <v>784</v>
      </c>
      <c r="D32" s="112" t="s">
        <v>793</v>
      </c>
      <c r="E32" s="112" t="s">
        <v>805</v>
      </c>
    </row>
    <row r="33" spans="1:5" ht="19.5" customHeight="1">
      <c r="A33" s="116" t="s">
        <v>715</v>
      </c>
      <c r="B33" s="114" t="s">
        <v>203</v>
      </c>
      <c r="C33" s="112" t="s">
        <v>785</v>
      </c>
      <c r="D33" s="112" t="s">
        <v>794</v>
      </c>
      <c r="E33" s="112" t="s">
        <v>797</v>
      </c>
    </row>
    <row r="34" spans="1:5" ht="30.75" customHeight="1">
      <c r="A34" s="116" t="s">
        <v>716</v>
      </c>
      <c r="B34" s="114" t="s">
        <v>203</v>
      </c>
      <c r="C34" s="112" t="s">
        <v>786</v>
      </c>
      <c r="D34" s="112" t="s">
        <v>795</v>
      </c>
      <c r="E34" s="112" t="s">
        <v>796</v>
      </c>
    </row>
    <row r="35" spans="1:5" ht="57.75" customHeight="1">
      <c r="A35" s="451" t="s">
        <v>221</v>
      </c>
      <c r="B35" s="451"/>
      <c r="C35" s="451"/>
      <c r="D35" s="451"/>
      <c r="E35" s="451"/>
    </row>
  </sheetData>
  <sheetProtection/>
  <mergeCells count="7">
    <mergeCell ref="A35:E35"/>
    <mergeCell ref="C2:E2"/>
    <mergeCell ref="C3:E3"/>
    <mergeCell ref="A7:E7"/>
    <mergeCell ref="A24:E24"/>
    <mergeCell ref="C5:E5"/>
    <mergeCell ref="A12:E12"/>
  </mergeCells>
  <hyperlinks>
    <hyperlink ref="C2" r:id="rId1" display="www.dvresurs.ru"/>
    <hyperlink ref="C3" r:id="rId2" display="opt@dvresurs.ru"/>
  </hyperlinks>
  <printOptions/>
  <pageMargins left="0.2362204724409449" right="0.2362204724409449" top="0.1968503937007874" bottom="0.1968503937007874" header="0.31496062992125984" footer="0.31496062992125984"/>
  <pageSetup fitToHeight="0" fitToWidth="1" horizontalDpi="600" verticalDpi="600" orientation="landscape" paperSize="9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29"/>
  <sheetViews>
    <sheetView zoomScalePageLayoutView="0" workbookViewId="0" topLeftCell="A10">
      <selection activeCell="E27" sqref="E27"/>
    </sheetView>
  </sheetViews>
  <sheetFormatPr defaultColWidth="9.140625" defaultRowHeight="15"/>
  <cols>
    <col min="1" max="1" width="45.28125" style="0" customWidth="1"/>
    <col min="3" max="3" width="11.8515625" style="0" customWidth="1"/>
    <col min="4" max="4" width="10.421875" style="0" customWidth="1"/>
    <col min="5" max="5" width="13.8515625" style="0" customWidth="1"/>
  </cols>
  <sheetData>
    <row r="1" ht="26.25">
      <c r="A1" s="1" t="s">
        <v>217</v>
      </c>
    </row>
    <row r="2" spans="1:5" ht="21">
      <c r="A2" s="3" t="s">
        <v>396</v>
      </c>
      <c r="B2" s="3"/>
      <c r="C2" s="459" t="s">
        <v>222</v>
      </c>
      <c r="D2" s="460"/>
      <c r="E2" s="460"/>
    </row>
    <row r="3" spans="1:5" ht="21">
      <c r="A3" s="13" t="s">
        <v>219</v>
      </c>
      <c r="B3" s="3"/>
      <c r="C3" s="459" t="s">
        <v>220</v>
      </c>
      <c r="D3" s="460"/>
      <c r="E3" s="460"/>
    </row>
    <row r="4" spans="1:5" ht="8.25" customHeight="1">
      <c r="A4" s="13"/>
      <c r="B4" s="3"/>
      <c r="C4" s="171"/>
      <c r="D4" s="171"/>
      <c r="E4" s="171"/>
    </row>
    <row r="5" spans="1:5" ht="32.25" customHeight="1">
      <c r="A5" s="2"/>
      <c r="C5" s="464" t="s">
        <v>730</v>
      </c>
      <c r="D5" s="464"/>
      <c r="E5" s="464"/>
    </row>
    <row r="6" spans="1:5" ht="23.25" customHeight="1">
      <c r="A6" s="354" t="s">
        <v>214</v>
      </c>
      <c r="B6" s="355" t="s">
        <v>399</v>
      </c>
      <c r="C6" s="355" t="s">
        <v>198</v>
      </c>
      <c r="D6" s="355" t="s">
        <v>400</v>
      </c>
      <c r="E6" s="355" t="s">
        <v>200</v>
      </c>
    </row>
    <row r="7" spans="1:5" ht="18.75">
      <c r="A7" s="461" t="s">
        <v>600</v>
      </c>
      <c r="B7" s="462"/>
      <c r="C7" s="462"/>
      <c r="D7" s="462"/>
      <c r="E7" s="462"/>
    </row>
    <row r="8" spans="1:5" ht="36" customHeight="1">
      <c r="A8" s="115" t="s">
        <v>454</v>
      </c>
      <c r="B8" s="114" t="s">
        <v>203</v>
      </c>
      <c r="C8" s="234">
        <v>225</v>
      </c>
      <c r="D8" s="234">
        <v>235</v>
      </c>
      <c r="E8" s="234">
        <v>245</v>
      </c>
    </row>
    <row r="9" spans="1:5" ht="31.5">
      <c r="A9" s="115" t="s">
        <v>455</v>
      </c>
      <c r="B9" s="136" t="s">
        <v>203</v>
      </c>
      <c r="C9" s="234">
        <v>225</v>
      </c>
      <c r="D9" s="234">
        <v>235</v>
      </c>
      <c r="E9" s="234">
        <v>245</v>
      </c>
    </row>
    <row r="10" spans="1:5" ht="30" customHeight="1">
      <c r="A10" s="115" t="s">
        <v>456</v>
      </c>
      <c r="B10" s="136" t="s">
        <v>203</v>
      </c>
      <c r="C10" s="234">
        <v>225</v>
      </c>
      <c r="D10" s="234">
        <v>235</v>
      </c>
      <c r="E10" s="234">
        <v>245</v>
      </c>
    </row>
    <row r="11" spans="1:5" ht="31.5">
      <c r="A11" s="115" t="s">
        <v>677</v>
      </c>
      <c r="B11" s="136" t="s">
        <v>203</v>
      </c>
      <c r="C11" s="234">
        <v>225</v>
      </c>
      <c r="D11" s="234">
        <v>235</v>
      </c>
      <c r="E11" s="234">
        <v>245</v>
      </c>
    </row>
    <row r="12" spans="1:5" ht="21.75" customHeight="1">
      <c r="A12" s="115" t="s">
        <v>759</v>
      </c>
      <c r="B12" s="136" t="s">
        <v>203</v>
      </c>
      <c r="C12" s="234">
        <v>225</v>
      </c>
      <c r="D12" s="234">
        <v>235</v>
      </c>
      <c r="E12" s="234">
        <v>245</v>
      </c>
    </row>
    <row r="13" spans="1:5" ht="18.75">
      <c r="A13" s="115" t="s">
        <v>457</v>
      </c>
      <c r="B13" s="136" t="s">
        <v>203</v>
      </c>
      <c r="C13" s="234">
        <v>225</v>
      </c>
      <c r="D13" s="234">
        <v>235</v>
      </c>
      <c r="E13" s="234">
        <v>245</v>
      </c>
    </row>
    <row r="14" spans="1:5" ht="18.75">
      <c r="A14" s="115" t="s">
        <v>458</v>
      </c>
      <c r="B14" s="136" t="s">
        <v>203</v>
      </c>
      <c r="C14" s="234">
        <v>225</v>
      </c>
      <c r="D14" s="234">
        <v>235</v>
      </c>
      <c r="E14" s="234">
        <v>245</v>
      </c>
    </row>
    <row r="15" spans="1:5" ht="35.25" customHeight="1">
      <c r="A15" s="201" t="s">
        <v>459</v>
      </c>
      <c r="B15" s="136" t="s">
        <v>203</v>
      </c>
      <c r="C15" s="234">
        <v>225</v>
      </c>
      <c r="D15" s="234">
        <v>235</v>
      </c>
      <c r="E15" s="234">
        <v>245</v>
      </c>
    </row>
    <row r="16" spans="1:5" ht="18.75">
      <c r="A16" s="461" t="s">
        <v>601</v>
      </c>
      <c r="B16" s="463"/>
      <c r="C16" s="463"/>
      <c r="D16" s="463"/>
      <c r="E16" s="463"/>
    </row>
    <row r="17" spans="1:5" ht="31.5">
      <c r="A17" s="201" t="s">
        <v>678</v>
      </c>
      <c r="B17" s="136" t="s">
        <v>203</v>
      </c>
      <c r="C17" s="234">
        <v>180</v>
      </c>
      <c r="D17" s="234">
        <v>187</v>
      </c>
      <c r="E17" s="234">
        <v>197</v>
      </c>
    </row>
    <row r="18" spans="1:5" ht="31.5">
      <c r="A18" s="201" t="s">
        <v>679</v>
      </c>
      <c r="B18" s="136" t="s">
        <v>203</v>
      </c>
      <c r="C18" s="234">
        <v>147</v>
      </c>
      <c r="D18" s="234">
        <v>153</v>
      </c>
      <c r="E18" s="234">
        <v>161</v>
      </c>
    </row>
    <row r="19" spans="1:5" ht="31.5">
      <c r="A19" s="201" t="s">
        <v>932</v>
      </c>
      <c r="B19" s="136" t="s">
        <v>203</v>
      </c>
      <c r="C19" s="234">
        <v>180</v>
      </c>
      <c r="D19" s="234">
        <v>187</v>
      </c>
      <c r="E19" s="234">
        <v>197</v>
      </c>
    </row>
    <row r="20" spans="1:5" ht="32.25">
      <c r="A20" s="380" t="s">
        <v>931</v>
      </c>
      <c r="B20" s="136" t="s">
        <v>203</v>
      </c>
      <c r="C20" s="234">
        <v>180</v>
      </c>
      <c r="D20" s="381">
        <v>153</v>
      </c>
      <c r="E20" s="381">
        <v>197</v>
      </c>
    </row>
    <row r="21" spans="1:5" ht="18.75">
      <c r="A21" s="461" t="s">
        <v>460</v>
      </c>
      <c r="B21" s="462"/>
      <c r="C21" s="462"/>
      <c r="D21" s="462"/>
      <c r="E21" s="462"/>
    </row>
    <row r="22" spans="1:5" ht="21.75" customHeight="1">
      <c r="A22" s="202" t="s">
        <v>461</v>
      </c>
      <c r="B22" s="114" t="s">
        <v>203</v>
      </c>
      <c r="C22" s="234">
        <v>42</v>
      </c>
      <c r="D22" s="234">
        <v>43</v>
      </c>
      <c r="E22" s="234">
        <v>46</v>
      </c>
    </row>
    <row r="23" spans="1:5" ht="24.75" customHeight="1">
      <c r="A23" s="202" t="s">
        <v>680</v>
      </c>
      <c r="B23" s="114" t="s">
        <v>203</v>
      </c>
      <c r="C23" s="234">
        <v>42</v>
      </c>
      <c r="D23" s="234">
        <v>43</v>
      </c>
      <c r="E23" s="234">
        <v>46</v>
      </c>
    </row>
    <row r="24" spans="1:5" ht="21" customHeight="1">
      <c r="A24" s="202" t="s">
        <v>681</v>
      </c>
      <c r="B24" s="114" t="s">
        <v>203</v>
      </c>
      <c r="C24" s="234">
        <v>42</v>
      </c>
      <c r="D24" s="234">
        <v>43</v>
      </c>
      <c r="E24" s="234">
        <v>46</v>
      </c>
    </row>
    <row r="25" spans="1:7" ht="21.75" customHeight="1">
      <c r="A25" s="202" t="s">
        <v>462</v>
      </c>
      <c r="B25" s="114" t="s">
        <v>203</v>
      </c>
      <c r="C25" s="234">
        <v>42</v>
      </c>
      <c r="D25" s="234">
        <v>43</v>
      </c>
      <c r="E25" s="234">
        <v>46</v>
      </c>
      <c r="G25" s="236"/>
    </row>
    <row r="26" spans="1:5" ht="19.5" customHeight="1">
      <c r="A26" s="202" t="s">
        <v>463</v>
      </c>
      <c r="B26" s="114" t="s">
        <v>203</v>
      </c>
      <c r="C26" s="234">
        <v>42</v>
      </c>
      <c r="D26" s="234">
        <v>43</v>
      </c>
      <c r="E26" s="234">
        <v>46</v>
      </c>
    </row>
    <row r="27" ht="15">
      <c r="A27" s="38"/>
    </row>
    <row r="28" spans="1:5" ht="15">
      <c r="A28" s="458" t="s">
        <v>221</v>
      </c>
      <c r="B28" s="458"/>
      <c r="C28" s="458"/>
      <c r="D28" s="458"/>
      <c r="E28" s="458"/>
    </row>
    <row r="29" spans="1:5" ht="15">
      <c r="A29" s="458"/>
      <c r="B29" s="458"/>
      <c r="C29" s="458"/>
      <c r="D29" s="458"/>
      <c r="E29" s="458"/>
    </row>
  </sheetData>
  <sheetProtection/>
  <mergeCells count="7">
    <mergeCell ref="A28:E29"/>
    <mergeCell ref="C2:E2"/>
    <mergeCell ref="C3:E3"/>
    <mergeCell ref="A7:E7"/>
    <mergeCell ref="A21:E21"/>
    <mergeCell ref="A16:E16"/>
    <mergeCell ref="C5:E5"/>
  </mergeCells>
  <hyperlinks>
    <hyperlink ref="C2" r:id="rId1" display="www.dvresurs.ru"/>
    <hyperlink ref="C3" r:id="rId2" display="opt@dvresurs.ru"/>
    <hyperlink ref="C5:E5" r:id="rId3" display="           @fasadnokrovelnyitsentr"/>
  </hyperlinks>
  <printOptions/>
  <pageMargins left="0.7" right="0.7" top="0.75" bottom="0.75" header="0.3" footer="0.3"/>
  <pageSetup horizontalDpi="600" verticalDpi="600" orientation="portrait" paperSize="9" r:id="rId5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F101"/>
  <sheetViews>
    <sheetView tabSelected="1" workbookViewId="0" topLeftCell="A49">
      <selection activeCell="D61" sqref="D61"/>
    </sheetView>
  </sheetViews>
  <sheetFormatPr defaultColWidth="9.140625" defaultRowHeight="15"/>
  <cols>
    <col min="1" max="1" width="54.140625" style="0" customWidth="1"/>
    <col min="2" max="2" width="7.7109375" style="0" hidden="1" customWidth="1"/>
    <col min="3" max="3" width="7.57421875" style="0" hidden="1" customWidth="1"/>
    <col min="4" max="4" width="14.28125" style="0" customWidth="1"/>
    <col min="5" max="5" width="16.7109375" style="0" customWidth="1"/>
    <col min="6" max="6" width="12.00390625" style="0" customWidth="1"/>
  </cols>
  <sheetData>
    <row r="1" ht="26.25">
      <c r="A1" s="1" t="s">
        <v>217</v>
      </c>
    </row>
    <row r="2" spans="1:5" ht="21">
      <c r="A2" s="3" t="s">
        <v>396</v>
      </c>
      <c r="B2" s="3"/>
      <c r="C2" s="459" t="s">
        <v>222</v>
      </c>
      <c r="D2" s="460"/>
      <c r="E2" s="460"/>
    </row>
    <row r="3" spans="1:5" ht="21">
      <c r="A3" s="13" t="s">
        <v>219</v>
      </c>
      <c r="B3" s="3"/>
      <c r="C3" s="459" t="s">
        <v>220</v>
      </c>
      <c r="D3" s="460"/>
      <c r="E3" s="460"/>
    </row>
    <row r="4" spans="1:5" ht="6" customHeight="1">
      <c r="A4" s="13"/>
      <c r="B4" s="3"/>
      <c r="C4" s="171"/>
      <c r="D4" s="171"/>
      <c r="E4" s="171"/>
    </row>
    <row r="5" spans="1:5" ht="30" customHeight="1">
      <c r="A5" s="2"/>
      <c r="B5" s="468" t="s">
        <v>734</v>
      </c>
      <c r="C5" s="468"/>
      <c r="D5" s="468"/>
      <c r="E5" s="468"/>
    </row>
    <row r="6" spans="1:5" ht="20.25" customHeight="1">
      <c r="A6" s="97" t="s">
        <v>214</v>
      </c>
      <c r="B6" s="172" t="s">
        <v>236</v>
      </c>
      <c r="C6" s="96" t="s">
        <v>198</v>
      </c>
      <c r="D6" s="172" t="s">
        <v>199</v>
      </c>
      <c r="E6" s="96" t="s">
        <v>200</v>
      </c>
    </row>
    <row r="7" spans="1:5" ht="19.5" customHeight="1">
      <c r="A7" s="465" t="s">
        <v>953</v>
      </c>
      <c r="B7" s="466"/>
      <c r="C7" s="466"/>
      <c r="D7" s="466"/>
      <c r="E7" s="467"/>
    </row>
    <row r="8" spans="1:5" ht="15">
      <c r="A8" s="52" t="s">
        <v>188</v>
      </c>
      <c r="B8" s="9" t="s">
        <v>203</v>
      </c>
      <c r="C8" s="49">
        <v>24.1</v>
      </c>
      <c r="D8" s="49">
        <v>25.05</v>
      </c>
      <c r="E8" s="49">
        <v>26.5</v>
      </c>
    </row>
    <row r="9" spans="1:5" ht="15">
      <c r="A9" s="52" t="s">
        <v>189</v>
      </c>
      <c r="B9" s="9" t="s">
        <v>203</v>
      </c>
      <c r="C9" s="49">
        <v>24.1</v>
      </c>
      <c r="D9" s="49">
        <v>25.05</v>
      </c>
      <c r="E9" s="49">
        <v>26.5</v>
      </c>
    </row>
    <row r="10" spans="1:5" ht="27.75" customHeight="1" thickBot="1">
      <c r="A10" s="160" t="s">
        <v>191</v>
      </c>
      <c r="B10" s="126" t="s">
        <v>203</v>
      </c>
      <c r="C10" s="127">
        <v>12.9</v>
      </c>
      <c r="D10" s="127">
        <v>13.4</v>
      </c>
      <c r="E10" s="127">
        <v>14.15</v>
      </c>
    </row>
    <row r="11" spans="1:5" ht="15">
      <c r="A11" s="147" t="s">
        <v>536</v>
      </c>
      <c r="B11" s="11" t="s">
        <v>203</v>
      </c>
      <c r="C11" s="103">
        <v>108.5</v>
      </c>
      <c r="D11" s="103">
        <v>124.55</v>
      </c>
      <c r="E11" s="103">
        <v>132</v>
      </c>
    </row>
    <row r="12" spans="1:5" ht="15">
      <c r="A12" s="52" t="s">
        <v>535</v>
      </c>
      <c r="B12" s="9" t="s">
        <v>203</v>
      </c>
      <c r="C12" s="49">
        <v>35.2</v>
      </c>
      <c r="D12" s="49">
        <v>40.4</v>
      </c>
      <c r="E12" s="49">
        <v>42.8</v>
      </c>
    </row>
    <row r="13" spans="1:5" ht="15">
      <c r="A13" s="52" t="s">
        <v>534</v>
      </c>
      <c r="B13" s="9" t="s">
        <v>203</v>
      </c>
      <c r="C13" s="49">
        <v>17.6</v>
      </c>
      <c r="D13" s="49">
        <v>20.2</v>
      </c>
      <c r="E13" s="49">
        <v>21.4</v>
      </c>
    </row>
    <row r="14" spans="1:5" ht="15.75" thickBot="1">
      <c r="A14" s="170" t="s">
        <v>602</v>
      </c>
      <c r="B14" s="126" t="s">
        <v>203</v>
      </c>
      <c r="C14" s="127">
        <v>46</v>
      </c>
      <c r="D14" s="127">
        <v>46.5</v>
      </c>
      <c r="E14" s="127">
        <v>50</v>
      </c>
    </row>
    <row r="15" spans="1:5" ht="15.75" thickBot="1">
      <c r="A15" s="163"/>
      <c r="B15" s="164"/>
      <c r="C15" s="165"/>
      <c r="D15" s="165"/>
      <c r="E15" s="165"/>
    </row>
    <row r="16" spans="1:5" ht="15">
      <c r="A16" s="161" t="s">
        <v>192</v>
      </c>
      <c r="B16" s="162" t="s">
        <v>203</v>
      </c>
      <c r="C16" s="122">
        <v>27.2</v>
      </c>
      <c r="D16" s="122">
        <v>28.25</v>
      </c>
      <c r="E16" s="123">
        <v>29.95</v>
      </c>
    </row>
    <row r="17" spans="1:5" ht="15">
      <c r="A17" s="52" t="s">
        <v>193</v>
      </c>
      <c r="B17" s="9" t="s">
        <v>203</v>
      </c>
      <c r="C17" s="49">
        <v>27.2</v>
      </c>
      <c r="D17" s="49">
        <v>28.25</v>
      </c>
      <c r="E17" s="124">
        <v>29.95</v>
      </c>
    </row>
    <row r="18" spans="1:5" ht="30">
      <c r="A18" s="52" t="s">
        <v>194</v>
      </c>
      <c r="B18" s="9" t="s">
        <v>203</v>
      </c>
      <c r="C18" s="49">
        <v>14.2</v>
      </c>
      <c r="D18" s="49">
        <v>14.75</v>
      </c>
      <c r="E18" s="124">
        <v>15.6</v>
      </c>
    </row>
    <row r="19" spans="1:5" ht="15">
      <c r="A19" s="52" t="s">
        <v>197</v>
      </c>
      <c r="B19" s="9" t="s">
        <v>203</v>
      </c>
      <c r="C19" s="49">
        <v>112</v>
      </c>
      <c r="D19" s="49">
        <v>127.65</v>
      </c>
      <c r="E19" s="124">
        <v>135.35</v>
      </c>
    </row>
    <row r="20" spans="1:5" ht="15">
      <c r="A20" s="52" t="s">
        <v>196</v>
      </c>
      <c r="B20" s="9" t="s">
        <v>203</v>
      </c>
      <c r="C20" s="49">
        <v>36.35</v>
      </c>
      <c r="D20" s="49">
        <v>41.4</v>
      </c>
      <c r="E20" s="124">
        <v>43.9</v>
      </c>
    </row>
    <row r="21" spans="1:5" ht="15">
      <c r="A21" s="52" t="s">
        <v>195</v>
      </c>
      <c r="B21" s="9" t="s">
        <v>203</v>
      </c>
      <c r="C21" s="49">
        <v>18.15</v>
      </c>
      <c r="D21" s="49">
        <v>20.7</v>
      </c>
      <c r="E21" s="124">
        <v>21.9</v>
      </c>
    </row>
    <row r="22" spans="1:5" ht="15.75" thickBot="1">
      <c r="A22" s="160" t="s">
        <v>724</v>
      </c>
      <c r="B22" s="126" t="s">
        <v>203</v>
      </c>
      <c r="C22" s="127">
        <v>142.5</v>
      </c>
      <c r="D22" s="127">
        <v>148</v>
      </c>
      <c r="E22" s="128">
        <v>156.75</v>
      </c>
    </row>
    <row r="23" spans="1:5" ht="15.75" thickBot="1">
      <c r="A23" s="166"/>
      <c r="B23" s="167"/>
      <c r="C23" s="168"/>
      <c r="D23" s="168"/>
      <c r="E23" s="168"/>
    </row>
    <row r="24" spans="1:5" ht="15">
      <c r="A24" s="169" t="s">
        <v>465</v>
      </c>
      <c r="B24" s="162" t="s">
        <v>203</v>
      </c>
      <c r="C24" s="122">
        <v>27.8</v>
      </c>
      <c r="D24" s="122">
        <v>28.85</v>
      </c>
      <c r="E24" s="122">
        <v>30.55</v>
      </c>
    </row>
    <row r="25" spans="1:5" ht="15">
      <c r="A25" s="52" t="s">
        <v>466</v>
      </c>
      <c r="B25" s="9" t="s">
        <v>203</v>
      </c>
      <c r="C25" s="49">
        <v>27.8</v>
      </c>
      <c r="D25" s="49">
        <v>28.85</v>
      </c>
      <c r="E25" s="49">
        <v>30.55</v>
      </c>
    </row>
    <row r="26" spans="1:5" ht="15">
      <c r="A26" s="52" t="s">
        <v>467</v>
      </c>
      <c r="B26" s="9" t="s">
        <v>203</v>
      </c>
      <c r="C26" s="49">
        <v>14.5</v>
      </c>
      <c r="D26" s="49">
        <v>15.05</v>
      </c>
      <c r="E26" s="49">
        <v>15.95</v>
      </c>
    </row>
    <row r="27" spans="1:5" ht="15">
      <c r="A27" s="52" t="s">
        <v>470</v>
      </c>
      <c r="B27" s="9" t="s">
        <v>203</v>
      </c>
      <c r="C27" s="49">
        <v>117.65</v>
      </c>
      <c r="D27" s="49">
        <v>135.35</v>
      </c>
      <c r="E27" s="49">
        <v>143.35</v>
      </c>
    </row>
    <row r="28" spans="1:5" ht="15">
      <c r="A28" s="52" t="s">
        <v>469</v>
      </c>
      <c r="B28" s="9" t="s">
        <v>203</v>
      </c>
      <c r="C28" s="49">
        <v>38.15</v>
      </c>
      <c r="D28" s="49">
        <v>43.9</v>
      </c>
      <c r="E28" s="49">
        <v>46.5</v>
      </c>
    </row>
    <row r="29" spans="1:5" ht="15">
      <c r="A29" s="52" t="s">
        <v>468</v>
      </c>
      <c r="B29" s="9" t="s">
        <v>203</v>
      </c>
      <c r="C29" s="49">
        <v>19.1</v>
      </c>
      <c r="D29" s="49">
        <v>21.95</v>
      </c>
      <c r="E29" s="49">
        <v>23.25</v>
      </c>
    </row>
    <row r="30" spans="1:5" ht="15">
      <c r="A30" s="52" t="s">
        <v>725</v>
      </c>
      <c r="B30" s="9" t="s">
        <v>203</v>
      </c>
      <c r="C30" s="49">
        <v>158</v>
      </c>
      <c r="D30" s="49">
        <v>164.05</v>
      </c>
      <c r="E30" s="49">
        <v>173.8</v>
      </c>
    </row>
    <row r="31" spans="1:5" ht="16.5" thickBot="1">
      <c r="A31" s="465" t="s">
        <v>954</v>
      </c>
      <c r="B31" s="466"/>
      <c r="C31" s="466"/>
      <c r="D31" s="466"/>
      <c r="E31" s="467"/>
    </row>
    <row r="32" spans="1:5" ht="15">
      <c r="A32" s="169" t="s">
        <v>731</v>
      </c>
      <c r="B32" s="162" t="s">
        <v>203</v>
      </c>
      <c r="C32" s="122">
        <v>27.8</v>
      </c>
      <c r="D32" s="122">
        <v>28.85</v>
      </c>
      <c r="E32" s="122">
        <v>30.55</v>
      </c>
    </row>
    <row r="33" spans="1:5" ht="15">
      <c r="A33" s="52" t="s">
        <v>732</v>
      </c>
      <c r="B33" s="9" t="s">
        <v>203</v>
      </c>
      <c r="C33" s="49">
        <v>27.8</v>
      </c>
      <c r="D33" s="49">
        <v>28.85</v>
      </c>
      <c r="E33" s="49">
        <v>30.55</v>
      </c>
    </row>
    <row r="34" spans="1:5" ht="15">
      <c r="A34" s="52" t="s">
        <v>733</v>
      </c>
      <c r="B34" s="9" t="s">
        <v>203</v>
      </c>
      <c r="C34" s="49">
        <v>14.5</v>
      </c>
      <c r="D34" s="49">
        <v>15.05</v>
      </c>
      <c r="E34" s="49">
        <v>15.95</v>
      </c>
    </row>
    <row r="35" spans="1:5" ht="18" customHeight="1">
      <c r="A35" s="480" t="s">
        <v>383</v>
      </c>
      <c r="B35" s="481"/>
      <c r="C35" s="481"/>
      <c r="D35" s="481"/>
      <c r="E35" s="481"/>
    </row>
    <row r="36" spans="1:5" ht="18" customHeight="1">
      <c r="A36" s="39" t="s">
        <v>274</v>
      </c>
      <c r="B36" s="35" t="s">
        <v>203</v>
      </c>
      <c r="C36" s="49">
        <v>5.45</v>
      </c>
      <c r="D36" s="49">
        <v>5.65</v>
      </c>
      <c r="E36" s="49">
        <v>6.05</v>
      </c>
    </row>
    <row r="37" spans="1:5" ht="18" customHeight="1">
      <c r="A37" s="39" t="s">
        <v>275</v>
      </c>
      <c r="B37" s="35" t="s">
        <v>203</v>
      </c>
      <c r="C37" s="49">
        <v>8.8</v>
      </c>
      <c r="D37" s="49">
        <v>9.1</v>
      </c>
      <c r="E37" s="49">
        <v>9.7</v>
      </c>
    </row>
    <row r="38" spans="1:5" ht="18" customHeight="1">
      <c r="A38" s="39" t="s">
        <v>384</v>
      </c>
      <c r="B38" s="35" t="s">
        <v>203</v>
      </c>
      <c r="C38" s="49">
        <v>75.4</v>
      </c>
      <c r="D38" s="49">
        <v>77.7</v>
      </c>
      <c r="E38" s="49">
        <v>82.3</v>
      </c>
    </row>
    <row r="39" spans="1:5" ht="18" customHeight="1">
      <c r="A39" s="39" t="s">
        <v>385</v>
      </c>
      <c r="B39" s="35" t="s">
        <v>203</v>
      </c>
      <c r="C39" s="49">
        <v>12.55</v>
      </c>
      <c r="D39" s="49">
        <v>12.95</v>
      </c>
      <c r="E39" s="49">
        <v>13.7</v>
      </c>
    </row>
    <row r="40" spans="1:5" ht="18" customHeight="1">
      <c r="A40" s="39" t="s">
        <v>386</v>
      </c>
      <c r="B40" s="35" t="s">
        <v>203</v>
      </c>
      <c r="C40" s="49">
        <v>25.1</v>
      </c>
      <c r="D40" s="49">
        <v>25.9</v>
      </c>
      <c r="E40" s="49">
        <v>27.4</v>
      </c>
    </row>
    <row r="41" spans="1:5" ht="18" customHeight="1">
      <c r="A41" s="175" t="s">
        <v>21</v>
      </c>
      <c r="B41" s="35" t="s">
        <v>203</v>
      </c>
      <c r="C41" s="49">
        <v>46</v>
      </c>
      <c r="D41" s="49">
        <v>47.3</v>
      </c>
      <c r="E41" s="49">
        <v>50</v>
      </c>
    </row>
    <row r="42" spans="1:5" ht="28.5" customHeight="1">
      <c r="A42" s="471" t="s">
        <v>382</v>
      </c>
      <c r="B42" s="471"/>
      <c r="C42" s="471"/>
      <c r="D42" s="471"/>
      <c r="E42" s="471"/>
    </row>
    <row r="43" spans="1:5" ht="16.5" customHeight="1">
      <c r="A43" s="15" t="s">
        <v>277</v>
      </c>
      <c r="B43" s="9" t="s">
        <v>203</v>
      </c>
      <c r="C43" s="49">
        <v>153</v>
      </c>
      <c r="D43" s="49">
        <v>153</v>
      </c>
      <c r="E43" s="49">
        <v>156.1</v>
      </c>
    </row>
    <row r="44" spans="1:5" ht="16.5" customHeight="1">
      <c r="A44" s="15" t="s">
        <v>278</v>
      </c>
      <c r="B44" s="9" t="s">
        <v>203</v>
      </c>
      <c r="C44" s="49">
        <v>24.5</v>
      </c>
      <c r="D44" s="49">
        <v>24.5</v>
      </c>
      <c r="E44" s="49">
        <v>25</v>
      </c>
    </row>
    <row r="45" spans="1:5" ht="16.5" customHeight="1">
      <c r="A45" s="15" t="s">
        <v>279</v>
      </c>
      <c r="B45" s="9" t="s">
        <v>203</v>
      </c>
      <c r="C45" s="49">
        <v>49</v>
      </c>
      <c r="D45" s="49">
        <v>49</v>
      </c>
      <c r="E45" s="49">
        <v>49.95</v>
      </c>
    </row>
    <row r="46" spans="1:5" ht="16.5" customHeight="1">
      <c r="A46" s="15" t="s">
        <v>280</v>
      </c>
      <c r="B46" s="9" t="s">
        <v>203</v>
      </c>
      <c r="C46" s="49">
        <v>159.15</v>
      </c>
      <c r="D46" s="49">
        <v>159.15</v>
      </c>
      <c r="E46" s="49">
        <v>162.35</v>
      </c>
    </row>
    <row r="47" spans="1:5" ht="27.75" customHeight="1">
      <c r="A47" s="471" t="s">
        <v>276</v>
      </c>
      <c r="B47" s="471"/>
      <c r="C47" s="471"/>
      <c r="D47" s="471"/>
      <c r="E47" s="471"/>
    </row>
    <row r="48" spans="1:5" ht="15">
      <c r="A48" s="174" t="s">
        <v>740</v>
      </c>
      <c r="B48" s="9" t="s">
        <v>203</v>
      </c>
      <c r="C48" s="49">
        <v>53</v>
      </c>
      <c r="D48" s="49">
        <v>55</v>
      </c>
      <c r="E48" s="49">
        <v>57</v>
      </c>
    </row>
    <row r="49" spans="1:5" ht="15">
      <c r="A49" s="18" t="s">
        <v>281</v>
      </c>
      <c r="B49" s="9" t="s">
        <v>203</v>
      </c>
      <c r="C49" s="49">
        <v>835</v>
      </c>
      <c r="D49" s="49">
        <v>835</v>
      </c>
      <c r="E49" s="49">
        <v>835</v>
      </c>
    </row>
    <row r="50" spans="1:5" ht="30">
      <c r="A50" s="18" t="s">
        <v>282</v>
      </c>
      <c r="B50" s="9" t="s">
        <v>203</v>
      </c>
      <c r="C50" s="93">
        <f>C49+C48*4</f>
        <v>1047</v>
      </c>
      <c r="D50" s="93">
        <f>D49+D48*4</f>
        <v>1055</v>
      </c>
      <c r="E50" s="93">
        <f>E49+E48*4</f>
        <v>1063</v>
      </c>
    </row>
    <row r="51" spans="1:5" ht="15">
      <c r="A51" s="18" t="s">
        <v>283</v>
      </c>
      <c r="B51" s="9" t="s">
        <v>203</v>
      </c>
      <c r="C51" s="49">
        <v>933</v>
      </c>
      <c r="D51" s="49">
        <v>933</v>
      </c>
      <c r="E51" s="49">
        <v>933</v>
      </c>
    </row>
    <row r="52" spans="1:5" ht="21" customHeight="1">
      <c r="A52" s="18" t="s">
        <v>284</v>
      </c>
      <c r="B52" s="9" t="s">
        <v>203</v>
      </c>
      <c r="C52" s="93">
        <f>C51+4*C48</f>
        <v>1145</v>
      </c>
      <c r="D52" s="93">
        <f>D51+4*D48</f>
        <v>1153</v>
      </c>
      <c r="E52" s="93">
        <f>E51+4*E48</f>
        <v>1161</v>
      </c>
    </row>
    <row r="53" spans="1:5" ht="20.25" customHeight="1">
      <c r="A53" s="18" t="s">
        <v>285</v>
      </c>
      <c r="B53" s="9" t="s">
        <v>203</v>
      </c>
      <c r="C53" s="49">
        <v>1497</v>
      </c>
      <c r="D53" s="49">
        <v>1497</v>
      </c>
      <c r="E53" s="49">
        <v>1497</v>
      </c>
    </row>
    <row r="54" spans="1:5" ht="29.25" customHeight="1">
      <c r="A54" s="174" t="s">
        <v>738</v>
      </c>
      <c r="B54" s="176" t="s">
        <v>203</v>
      </c>
      <c r="C54" s="49">
        <v>860</v>
      </c>
      <c r="D54" s="49">
        <v>886</v>
      </c>
      <c r="E54" s="49">
        <v>932</v>
      </c>
    </row>
    <row r="55" spans="1:5" ht="29.25" customHeight="1">
      <c r="A55" s="175" t="s">
        <v>24</v>
      </c>
      <c r="B55" s="35" t="s">
        <v>203</v>
      </c>
      <c r="C55" s="49">
        <v>763</v>
      </c>
      <c r="D55" s="49">
        <v>781</v>
      </c>
      <c r="E55" s="49">
        <v>819</v>
      </c>
    </row>
    <row r="56" spans="1:6" ht="25.5" customHeight="1">
      <c r="A56" s="175" t="s">
        <v>23</v>
      </c>
      <c r="B56" s="35" t="s">
        <v>203</v>
      </c>
      <c r="C56" s="49">
        <v>332</v>
      </c>
      <c r="D56" s="49">
        <v>340</v>
      </c>
      <c r="E56" s="49">
        <v>359</v>
      </c>
      <c r="F56" s="36"/>
    </row>
    <row r="57" spans="1:6" ht="25.5" customHeight="1">
      <c r="A57" s="175" t="s">
        <v>739</v>
      </c>
      <c r="B57" s="176" t="s">
        <v>203</v>
      </c>
      <c r="C57" s="49">
        <v>587</v>
      </c>
      <c r="D57" s="49">
        <v>607</v>
      </c>
      <c r="E57" s="49">
        <v>638</v>
      </c>
      <c r="F57" s="36"/>
    </row>
    <row r="58" spans="1:6" ht="29.25" customHeight="1">
      <c r="A58" s="174" t="s">
        <v>654</v>
      </c>
      <c r="B58" s="176" t="s">
        <v>203</v>
      </c>
      <c r="C58" s="49">
        <v>587</v>
      </c>
      <c r="D58" s="49">
        <v>607</v>
      </c>
      <c r="E58" s="49">
        <v>638</v>
      </c>
      <c r="F58" s="36"/>
    </row>
    <row r="59" spans="1:5" ht="27" customHeight="1">
      <c r="A59" s="472" t="s">
        <v>287</v>
      </c>
      <c r="B59" s="473"/>
      <c r="C59" s="473"/>
      <c r="D59" s="473"/>
      <c r="E59" s="474"/>
    </row>
    <row r="60" spans="1:6" ht="15.75">
      <c r="A60" s="343" t="s">
        <v>44</v>
      </c>
      <c r="B60" s="114" t="s">
        <v>203</v>
      </c>
      <c r="C60" s="137">
        <v>68</v>
      </c>
      <c r="D60" s="137">
        <v>75</v>
      </c>
      <c r="E60" s="137">
        <v>80</v>
      </c>
      <c r="F60" s="40"/>
    </row>
    <row r="61" spans="1:6" ht="15.75">
      <c r="A61" s="343" t="s">
        <v>45</v>
      </c>
      <c r="B61" s="114" t="s">
        <v>203</v>
      </c>
      <c r="C61" s="137">
        <v>113</v>
      </c>
      <c r="D61" s="137">
        <v>98</v>
      </c>
      <c r="E61" s="137">
        <v>102</v>
      </c>
      <c r="F61" s="40"/>
    </row>
    <row r="62" spans="1:6" ht="31.5">
      <c r="A62" s="219" t="s">
        <v>665</v>
      </c>
      <c r="B62" s="114" t="s">
        <v>203</v>
      </c>
      <c r="C62" s="137">
        <v>94.9</v>
      </c>
      <c r="D62" s="137">
        <v>98.2</v>
      </c>
      <c r="E62" s="137">
        <v>103.1</v>
      </c>
      <c r="F62" s="40"/>
    </row>
    <row r="63" spans="1:6" ht="31.5">
      <c r="A63" s="343" t="s">
        <v>464</v>
      </c>
      <c r="B63" s="114" t="s">
        <v>203</v>
      </c>
      <c r="C63" s="137">
        <v>118</v>
      </c>
      <c r="D63" s="137">
        <v>122</v>
      </c>
      <c r="E63" s="137">
        <v>132</v>
      </c>
      <c r="F63" s="41"/>
    </row>
    <row r="64" spans="1:6" ht="32.25" customHeight="1">
      <c r="A64" s="343" t="s">
        <v>697</v>
      </c>
      <c r="B64" s="114" t="s">
        <v>203</v>
      </c>
      <c r="C64" s="137">
        <v>113</v>
      </c>
      <c r="D64" s="137">
        <v>122</v>
      </c>
      <c r="E64" s="137">
        <v>132</v>
      </c>
      <c r="F64" s="41"/>
    </row>
    <row r="65" spans="1:6" ht="32.25" customHeight="1">
      <c r="A65" s="343" t="s">
        <v>696</v>
      </c>
      <c r="B65" s="114" t="s">
        <v>203</v>
      </c>
      <c r="C65" s="137">
        <v>113</v>
      </c>
      <c r="D65" s="137">
        <v>122</v>
      </c>
      <c r="E65" s="137">
        <v>132</v>
      </c>
      <c r="F65" s="41"/>
    </row>
    <row r="66" spans="1:6" ht="15.75">
      <c r="A66" s="219" t="s">
        <v>286</v>
      </c>
      <c r="B66" s="114" t="s">
        <v>203</v>
      </c>
      <c r="C66" s="137">
        <v>231</v>
      </c>
      <c r="D66" s="137">
        <v>231</v>
      </c>
      <c r="E66" s="137">
        <v>231</v>
      </c>
      <c r="F66" s="40"/>
    </row>
    <row r="67" spans="1:6" ht="15.75">
      <c r="A67" s="219" t="s">
        <v>933</v>
      </c>
      <c r="B67" s="114"/>
      <c r="C67" s="137"/>
      <c r="D67" s="137">
        <v>231</v>
      </c>
      <c r="E67" s="137">
        <v>231</v>
      </c>
      <c r="F67" s="40"/>
    </row>
    <row r="68" spans="1:6" ht="35.25" customHeight="1">
      <c r="A68" s="219" t="s">
        <v>442</v>
      </c>
      <c r="B68" s="114" t="s">
        <v>203</v>
      </c>
      <c r="C68" s="137">
        <v>381</v>
      </c>
      <c r="D68" s="137">
        <v>392</v>
      </c>
      <c r="E68" s="137">
        <v>414</v>
      </c>
      <c r="F68" s="40"/>
    </row>
    <row r="69" spans="1:6" ht="35.25" customHeight="1">
      <c r="A69" s="344" t="s">
        <v>441</v>
      </c>
      <c r="B69" s="114" t="s">
        <v>249</v>
      </c>
      <c r="C69" s="137">
        <v>196</v>
      </c>
      <c r="D69" s="137">
        <v>202</v>
      </c>
      <c r="E69" s="137">
        <v>217</v>
      </c>
      <c r="F69" s="41"/>
    </row>
    <row r="70" spans="1:6" ht="31.5" customHeight="1">
      <c r="A70" s="344" t="s">
        <v>444</v>
      </c>
      <c r="B70" s="114" t="s">
        <v>249</v>
      </c>
      <c r="C70" s="137">
        <v>161</v>
      </c>
      <c r="D70" s="137">
        <v>166</v>
      </c>
      <c r="E70" s="137">
        <v>177</v>
      </c>
      <c r="F70" s="41"/>
    </row>
    <row r="71" spans="1:6" ht="32.25" customHeight="1" thickBot="1">
      <c r="A71" s="344" t="s">
        <v>443</v>
      </c>
      <c r="B71" s="114" t="s">
        <v>203</v>
      </c>
      <c r="C71" s="137">
        <v>161</v>
      </c>
      <c r="D71" s="137">
        <v>166</v>
      </c>
      <c r="E71" s="137">
        <v>177</v>
      </c>
      <c r="F71" s="40"/>
    </row>
    <row r="72" spans="1:6" ht="24" customHeight="1">
      <c r="A72" s="477" t="s">
        <v>434</v>
      </c>
      <c r="B72" s="478"/>
      <c r="C72" s="478"/>
      <c r="D72" s="478"/>
      <c r="E72" s="479"/>
      <c r="F72" s="36"/>
    </row>
    <row r="73" spans="1:6" ht="24" customHeight="1" thickBot="1">
      <c r="A73" s="117" t="s">
        <v>435</v>
      </c>
      <c r="B73" s="20" t="s">
        <v>203</v>
      </c>
      <c r="C73" s="102">
        <v>246</v>
      </c>
      <c r="D73" s="102">
        <v>254</v>
      </c>
      <c r="E73" s="102">
        <v>270</v>
      </c>
      <c r="F73" s="36"/>
    </row>
    <row r="74" spans="1:6" ht="24" customHeight="1">
      <c r="A74" s="120" t="s">
        <v>436</v>
      </c>
      <c r="B74" s="121" t="s">
        <v>203</v>
      </c>
      <c r="C74" s="122">
        <v>120</v>
      </c>
      <c r="D74" s="122">
        <v>123</v>
      </c>
      <c r="E74" s="123">
        <v>129</v>
      </c>
      <c r="F74" s="36"/>
    </row>
    <row r="75" spans="1:6" ht="24" customHeight="1">
      <c r="A75" s="117" t="s">
        <v>437</v>
      </c>
      <c r="B75" s="20" t="s">
        <v>203</v>
      </c>
      <c r="C75" s="49">
        <v>160</v>
      </c>
      <c r="D75" s="49">
        <v>164</v>
      </c>
      <c r="E75" s="124">
        <v>172</v>
      </c>
      <c r="F75" s="36"/>
    </row>
    <row r="76" spans="1:6" ht="24" customHeight="1">
      <c r="A76" s="117" t="s">
        <v>438</v>
      </c>
      <c r="B76" s="20" t="s">
        <v>203</v>
      </c>
      <c r="C76" s="49">
        <v>178</v>
      </c>
      <c r="D76" s="49">
        <v>184</v>
      </c>
      <c r="E76" s="124">
        <v>196</v>
      </c>
      <c r="F76" s="36"/>
    </row>
    <row r="77" spans="1:6" ht="24" customHeight="1" thickBot="1">
      <c r="A77" s="125" t="s">
        <v>439</v>
      </c>
      <c r="B77" s="126" t="s">
        <v>203</v>
      </c>
      <c r="C77" s="127">
        <v>237</v>
      </c>
      <c r="D77" s="127">
        <v>245</v>
      </c>
      <c r="E77" s="128">
        <v>262</v>
      </c>
      <c r="F77" s="36"/>
    </row>
    <row r="78" spans="1:6" ht="24" customHeight="1">
      <c r="A78" s="120" t="s">
        <v>541</v>
      </c>
      <c r="B78" s="121" t="s">
        <v>203</v>
      </c>
      <c r="C78" s="122">
        <v>233</v>
      </c>
      <c r="D78" s="122">
        <v>239</v>
      </c>
      <c r="E78" s="122">
        <v>254</v>
      </c>
      <c r="F78" s="36"/>
    </row>
    <row r="79" spans="1:6" ht="24" customHeight="1">
      <c r="A79" s="117" t="s">
        <v>542</v>
      </c>
      <c r="B79" s="20" t="s">
        <v>203</v>
      </c>
      <c r="C79" s="49">
        <v>311</v>
      </c>
      <c r="D79" s="49">
        <v>319</v>
      </c>
      <c r="E79" s="49">
        <v>339</v>
      </c>
      <c r="F79" s="36"/>
    </row>
    <row r="80" spans="1:6" ht="24" customHeight="1">
      <c r="A80" s="117" t="s">
        <v>543</v>
      </c>
      <c r="B80" s="20" t="s">
        <v>203</v>
      </c>
      <c r="C80" s="49">
        <v>374</v>
      </c>
      <c r="D80" s="49">
        <v>383</v>
      </c>
      <c r="E80" s="49">
        <v>404</v>
      </c>
      <c r="F80" s="36"/>
    </row>
    <row r="81" spans="1:5" ht="24" customHeight="1" thickBot="1">
      <c r="A81" s="125" t="s">
        <v>544</v>
      </c>
      <c r="B81" s="126" t="s">
        <v>203</v>
      </c>
      <c r="C81" s="127">
        <v>498</v>
      </c>
      <c r="D81" s="127">
        <v>510</v>
      </c>
      <c r="E81" s="127">
        <v>539</v>
      </c>
    </row>
    <row r="82" spans="1:5" ht="24" customHeight="1">
      <c r="A82" s="118" t="s">
        <v>471</v>
      </c>
      <c r="B82" s="119" t="s">
        <v>203</v>
      </c>
      <c r="C82" s="103">
        <v>241.95</v>
      </c>
      <c r="D82" s="103">
        <v>251.25</v>
      </c>
      <c r="E82" s="103">
        <v>266.15</v>
      </c>
    </row>
    <row r="83" spans="1:5" ht="18" customHeight="1">
      <c r="A83" s="129" t="s">
        <v>440</v>
      </c>
      <c r="B83" s="129"/>
      <c r="C83" s="129"/>
      <c r="D83" s="129"/>
      <c r="E83" s="129"/>
    </row>
    <row r="84" spans="1:6" ht="18" customHeight="1">
      <c r="A84" s="100" t="s">
        <v>546</v>
      </c>
      <c r="B84" s="18" t="s">
        <v>203</v>
      </c>
      <c r="C84" s="49">
        <v>257</v>
      </c>
      <c r="D84" s="49">
        <v>257</v>
      </c>
      <c r="E84" s="49">
        <v>257</v>
      </c>
      <c r="F84" s="469" t="s">
        <v>664</v>
      </c>
    </row>
    <row r="85" spans="1:6" ht="18" customHeight="1">
      <c r="A85" s="100" t="s">
        <v>658</v>
      </c>
      <c r="B85" s="18" t="s">
        <v>203</v>
      </c>
      <c r="C85" s="49">
        <v>111</v>
      </c>
      <c r="D85" s="49">
        <v>111</v>
      </c>
      <c r="E85" s="49">
        <v>111</v>
      </c>
      <c r="F85" s="470"/>
    </row>
    <row r="86" spans="1:6" ht="18" customHeight="1">
      <c r="A86" s="100" t="s">
        <v>547</v>
      </c>
      <c r="B86" s="18" t="s">
        <v>203</v>
      </c>
      <c r="C86" s="49">
        <v>310</v>
      </c>
      <c r="D86" s="49">
        <v>310</v>
      </c>
      <c r="E86" s="49">
        <v>310</v>
      </c>
      <c r="F86" s="470"/>
    </row>
    <row r="87" spans="1:6" ht="18" customHeight="1">
      <c r="A87" s="100" t="s">
        <v>659</v>
      </c>
      <c r="B87" s="11" t="s">
        <v>203</v>
      </c>
      <c r="C87" s="49">
        <v>201</v>
      </c>
      <c r="D87" s="49">
        <v>201</v>
      </c>
      <c r="E87" s="49">
        <v>201</v>
      </c>
      <c r="F87" s="470"/>
    </row>
    <row r="88" spans="1:6" ht="18" customHeight="1">
      <c r="A88" s="100" t="s">
        <v>548</v>
      </c>
      <c r="B88" s="9" t="s">
        <v>203</v>
      </c>
      <c r="C88" s="49">
        <v>230</v>
      </c>
      <c r="D88" s="49">
        <v>230</v>
      </c>
      <c r="E88" s="49">
        <v>230</v>
      </c>
      <c r="F88" s="470"/>
    </row>
    <row r="89" spans="1:6" ht="18" customHeight="1">
      <c r="A89" s="100" t="s">
        <v>549</v>
      </c>
      <c r="B89" s="9" t="s">
        <v>203</v>
      </c>
      <c r="C89" s="49">
        <v>277</v>
      </c>
      <c r="D89" s="49">
        <v>277</v>
      </c>
      <c r="E89" s="49">
        <v>277</v>
      </c>
      <c r="F89" s="470"/>
    </row>
    <row r="90" spans="1:6" ht="18" customHeight="1">
      <c r="A90" s="100" t="s">
        <v>660</v>
      </c>
      <c r="B90" s="9" t="s">
        <v>203</v>
      </c>
      <c r="C90" s="49">
        <v>87</v>
      </c>
      <c r="D90" s="49">
        <v>87</v>
      </c>
      <c r="E90" s="49">
        <v>87</v>
      </c>
      <c r="F90" s="470"/>
    </row>
    <row r="91" spans="1:6" ht="18" customHeight="1">
      <c r="A91" s="100" t="s">
        <v>661</v>
      </c>
      <c r="B91" s="9" t="s">
        <v>203</v>
      </c>
      <c r="C91" s="49">
        <v>107</v>
      </c>
      <c r="D91" s="49">
        <v>107</v>
      </c>
      <c r="E91" s="49">
        <v>107</v>
      </c>
      <c r="F91" s="470"/>
    </row>
    <row r="92" spans="1:6" ht="18" customHeight="1">
      <c r="A92" s="100" t="s">
        <v>662</v>
      </c>
      <c r="B92" s="9" t="s">
        <v>203</v>
      </c>
      <c r="C92" s="49">
        <v>124</v>
      </c>
      <c r="D92" s="49">
        <v>124</v>
      </c>
      <c r="E92" s="49">
        <v>124</v>
      </c>
      <c r="F92" s="470"/>
    </row>
    <row r="93" spans="1:6" ht="18" customHeight="1">
      <c r="A93" s="100" t="s">
        <v>550</v>
      </c>
      <c r="B93" s="9" t="s">
        <v>203</v>
      </c>
      <c r="C93" s="49">
        <v>111</v>
      </c>
      <c r="D93" s="49">
        <v>111</v>
      </c>
      <c r="E93" s="49">
        <v>111</v>
      </c>
      <c r="F93" s="98"/>
    </row>
    <row r="94" spans="1:6" ht="18" customHeight="1">
      <c r="A94" s="100" t="s">
        <v>663</v>
      </c>
      <c r="B94" s="18" t="s">
        <v>203</v>
      </c>
      <c r="C94" s="49">
        <v>117</v>
      </c>
      <c r="D94" s="49">
        <v>117</v>
      </c>
      <c r="E94" s="49">
        <v>117</v>
      </c>
      <c r="F94" s="98"/>
    </row>
    <row r="95" spans="1:6" ht="18" customHeight="1" thickBot="1">
      <c r="A95" s="100" t="s">
        <v>551</v>
      </c>
      <c r="B95" s="25" t="s">
        <v>203</v>
      </c>
      <c r="C95" s="102">
        <v>145</v>
      </c>
      <c r="D95" s="102">
        <v>145</v>
      </c>
      <c r="E95" s="102">
        <v>145</v>
      </c>
      <c r="F95" s="98"/>
    </row>
    <row r="96" spans="1:6" ht="18" customHeight="1" thickBot="1">
      <c r="A96" s="130" t="s">
        <v>545</v>
      </c>
      <c r="B96" s="475"/>
      <c r="C96" s="475"/>
      <c r="D96" s="475"/>
      <c r="E96" s="476"/>
      <c r="F96" s="98"/>
    </row>
    <row r="97" spans="1:6" ht="18" customHeight="1">
      <c r="A97" s="104" t="s">
        <v>655</v>
      </c>
      <c r="B97" s="11" t="s">
        <v>203</v>
      </c>
      <c r="C97" s="103">
        <v>173</v>
      </c>
      <c r="D97" s="103">
        <v>173</v>
      </c>
      <c r="E97" s="103">
        <v>173</v>
      </c>
      <c r="F97" s="98"/>
    </row>
    <row r="98" spans="1:6" ht="18" customHeight="1">
      <c r="A98" s="99" t="s">
        <v>656</v>
      </c>
      <c r="B98" s="18" t="s">
        <v>203</v>
      </c>
      <c r="C98" s="49">
        <v>94</v>
      </c>
      <c r="D98" s="49">
        <v>94</v>
      </c>
      <c r="E98" s="49">
        <v>94</v>
      </c>
      <c r="F98" s="98"/>
    </row>
    <row r="99" spans="1:6" ht="18" customHeight="1">
      <c r="A99" s="99" t="s">
        <v>657</v>
      </c>
      <c r="B99" s="18" t="s">
        <v>203</v>
      </c>
      <c r="C99" s="49">
        <v>93</v>
      </c>
      <c r="D99" s="49">
        <v>93</v>
      </c>
      <c r="E99" s="49">
        <v>93</v>
      </c>
      <c r="F99" s="98"/>
    </row>
    <row r="101" spans="1:5" ht="52.5" customHeight="1">
      <c r="A101" s="451" t="s">
        <v>221</v>
      </c>
      <c r="B101" s="451"/>
      <c r="C101" s="451"/>
      <c r="D101" s="451"/>
      <c r="E101" s="451"/>
    </row>
  </sheetData>
  <sheetProtection/>
  <mergeCells count="13">
    <mergeCell ref="C2:E2"/>
    <mergeCell ref="C3:E3"/>
    <mergeCell ref="A47:E47"/>
    <mergeCell ref="A72:E72"/>
    <mergeCell ref="A35:E35"/>
    <mergeCell ref="A7:E7"/>
    <mergeCell ref="A31:E31"/>
    <mergeCell ref="B5:E5"/>
    <mergeCell ref="F84:F92"/>
    <mergeCell ref="A101:E101"/>
    <mergeCell ref="A42:E42"/>
    <mergeCell ref="A59:E59"/>
    <mergeCell ref="B96:E96"/>
  </mergeCells>
  <hyperlinks>
    <hyperlink ref="C2" r:id="rId1" display="www.dvresurs.ru"/>
    <hyperlink ref="C3" r:id="rId2" display="opt@dvresurs.ru"/>
    <hyperlink ref="B5:E5" r:id="rId3" display="       @fasadnokrovelnyitsentr"/>
  </hyperlinks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9" r:id="rId5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H165"/>
  <sheetViews>
    <sheetView workbookViewId="0" topLeftCell="A4">
      <selection activeCell="A20" sqref="A20"/>
    </sheetView>
  </sheetViews>
  <sheetFormatPr defaultColWidth="9.140625" defaultRowHeight="15"/>
  <cols>
    <col min="1" max="1" width="63.7109375" style="0" customWidth="1"/>
    <col min="2" max="2" width="11.421875" style="0" customWidth="1"/>
    <col min="3" max="3" width="12.28125" style="0" hidden="1" customWidth="1"/>
    <col min="4" max="4" width="12.28125" style="0" bestFit="1" customWidth="1"/>
    <col min="5" max="5" width="12.28125" style="0" customWidth="1"/>
    <col min="6" max="6" width="13.57421875" style="0" customWidth="1"/>
  </cols>
  <sheetData>
    <row r="1" ht="26.25">
      <c r="A1" s="1" t="s">
        <v>217</v>
      </c>
    </row>
    <row r="2" spans="1:5" ht="21">
      <c r="A2" s="188" t="s">
        <v>218</v>
      </c>
      <c r="B2" s="3"/>
      <c r="C2" s="385" t="s">
        <v>222</v>
      </c>
      <c r="D2" s="385"/>
      <c r="E2" s="385"/>
    </row>
    <row r="3" spans="1:5" ht="21">
      <c r="A3" s="189" t="s">
        <v>741</v>
      </c>
      <c r="B3" s="3"/>
      <c r="C3" s="491" t="s">
        <v>742</v>
      </c>
      <c r="D3" s="385"/>
      <c r="E3" s="385"/>
    </row>
    <row r="4" spans="1:6" ht="26.25" customHeight="1">
      <c r="A4" s="2"/>
      <c r="C4" s="493" t="s">
        <v>728</v>
      </c>
      <c r="D4" s="494"/>
      <c r="E4" s="494"/>
      <c r="F4" s="494"/>
    </row>
    <row r="5" spans="1:6" ht="32.25" customHeight="1">
      <c r="A5" s="495" t="s">
        <v>39</v>
      </c>
      <c r="B5" s="495"/>
      <c r="C5" s="495"/>
      <c r="D5" s="495"/>
      <c r="E5" s="495"/>
      <c r="F5" s="347"/>
    </row>
    <row r="6" spans="1:6" ht="26.25" customHeight="1">
      <c r="A6" s="351" t="s">
        <v>214</v>
      </c>
      <c r="B6" s="352" t="s">
        <v>236</v>
      </c>
      <c r="C6" s="352" t="s">
        <v>198</v>
      </c>
      <c r="D6" s="352" t="s">
        <v>199</v>
      </c>
      <c r="E6" s="352" t="s">
        <v>200</v>
      </c>
      <c r="F6" s="347"/>
    </row>
    <row r="7" spans="1:6" ht="26.25" customHeight="1">
      <c r="A7" s="485" t="s">
        <v>38</v>
      </c>
      <c r="B7" s="486"/>
      <c r="C7" s="486"/>
      <c r="D7" s="486"/>
      <c r="E7" s="486"/>
      <c r="F7" s="347"/>
    </row>
    <row r="8" spans="1:6" ht="26.25" customHeight="1">
      <c r="A8" s="485" t="s">
        <v>25</v>
      </c>
      <c r="B8" s="486"/>
      <c r="C8" s="486"/>
      <c r="D8" s="486"/>
      <c r="E8" s="486"/>
      <c r="F8" s="347"/>
    </row>
    <row r="9" spans="1:6" ht="26.25" customHeight="1">
      <c r="A9" s="348" t="s">
        <v>26</v>
      </c>
      <c r="B9" s="349" t="s">
        <v>249</v>
      </c>
      <c r="C9" s="487">
        <v>1872</v>
      </c>
      <c r="D9" s="488"/>
      <c r="E9" s="488"/>
      <c r="F9" s="347"/>
    </row>
    <row r="10" spans="1:6" ht="26.25" customHeight="1">
      <c r="A10" s="350" t="s">
        <v>27</v>
      </c>
      <c r="B10" s="349" t="s">
        <v>249</v>
      </c>
      <c r="C10" s="487">
        <v>1872</v>
      </c>
      <c r="D10" s="488"/>
      <c r="E10" s="488"/>
      <c r="F10" s="347"/>
    </row>
    <row r="11" spans="1:6" ht="26.25" customHeight="1">
      <c r="A11" s="350" t="s">
        <v>28</v>
      </c>
      <c r="B11" s="349" t="s">
        <v>249</v>
      </c>
      <c r="C11" s="487">
        <v>1872</v>
      </c>
      <c r="D11" s="488"/>
      <c r="E11" s="488"/>
      <c r="F11" s="347"/>
    </row>
    <row r="12" spans="1:6" ht="26.25" customHeight="1">
      <c r="A12" s="350" t="s">
        <v>29</v>
      </c>
      <c r="B12" s="349" t="s">
        <v>249</v>
      </c>
      <c r="C12" s="487">
        <v>1872</v>
      </c>
      <c r="D12" s="488"/>
      <c r="E12" s="488"/>
      <c r="F12" s="347"/>
    </row>
    <row r="13" spans="1:6" ht="26.25" customHeight="1">
      <c r="A13" s="350" t="s">
        <v>30</v>
      </c>
      <c r="B13" s="349" t="s">
        <v>249</v>
      </c>
      <c r="C13" s="487">
        <v>2010</v>
      </c>
      <c r="D13" s="488"/>
      <c r="E13" s="488"/>
      <c r="F13" s="347"/>
    </row>
    <row r="14" spans="1:6" ht="26.25" customHeight="1">
      <c r="A14" s="350" t="s">
        <v>31</v>
      </c>
      <c r="B14" s="349" t="s">
        <v>249</v>
      </c>
      <c r="C14" s="487">
        <v>2010</v>
      </c>
      <c r="D14" s="488"/>
      <c r="E14" s="488"/>
      <c r="F14" s="347"/>
    </row>
    <row r="15" spans="1:6" ht="26.25" customHeight="1">
      <c r="A15" s="350" t="s">
        <v>32</v>
      </c>
      <c r="B15" s="349" t="s">
        <v>249</v>
      </c>
      <c r="C15" s="487">
        <v>2010</v>
      </c>
      <c r="D15" s="488"/>
      <c r="E15" s="488"/>
      <c r="F15" s="347"/>
    </row>
    <row r="16" spans="1:6" ht="26.25" customHeight="1">
      <c r="A16" s="350" t="s">
        <v>33</v>
      </c>
      <c r="B16" s="349" t="s">
        <v>249</v>
      </c>
      <c r="C16" s="487">
        <v>25.59</v>
      </c>
      <c r="D16" s="488"/>
      <c r="E16" s="488"/>
      <c r="F16" s="347"/>
    </row>
    <row r="17" spans="1:6" ht="26.25" customHeight="1">
      <c r="A17" s="350" t="s">
        <v>34</v>
      </c>
      <c r="B17" s="349" t="s">
        <v>249</v>
      </c>
      <c r="C17" s="487">
        <v>648</v>
      </c>
      <c r="D17" s="488"/>
      <c r="E17" s="488"/>
      <c r="F17" s="347"/>
    </row>
    <row r="18" spans="1:6" ht="26.25" customHeight="1">
      <c r="A18" s="350" t="s">
        <v>35</v>
      </c>
      <c r="B18" s="349" t="s">
        <v>249</v>
      </c>
      <c r="C18" s="487">
        <v>1033</v>
      </c>
      <c r="D18" s="488"/>
      <c r="E18" s="488"/>
      <c r="F18" s="347"/>
    </row>
    <row r="19" spans="1:6" ht="26.25" customHeight="1">
      <c r="A19" s="350" t="s">
        <v>36</v>
      </c>
      <c r="B19" s="349" t="s">
        <v>249</v>
      </c>
      <c r="C19" s="487">
        <v>1430</v>
      </c>
      <c r="D19" s="488"/>
      <c r="E19" s="488"/>
      <c r="F19" s="347"/>
    </row>
    <row r="20" spans="1:6" ht="26.25" customHeight="1">
      <c r="A20" s="353" t="s">
        <v>37</v>
      </c>
      <c r="B20" s="349" t="s">
        <v>249</v>
      </c>
      <c r="C20" s="487">
        <v>983</v>
      </c>
      <c r="D20" s="488"/>
      <c r="E20" s="488"/>
      <c r="F20" s="347"/>
    </row>
    <row r="21" spans="1:6" ht="26.25" customHeight="1">
      <c r="A21" s="2"/>
      <c r="C21" s="346"/>
      <c r="D21" s="347"/>
      <c r="E21" s="347"/>
      <c r="F21" s="347"/>
    </row>
    <row r="22" spans="1:5" ht="19.5" customHeight="1">
      <c r="A22" s="4" t="s">
        <v>214</v>
      </c>
      <c r="B22" s="5" t="s">
        <v>236</v>
      </c>
      <c r="C22" s="5" t="s">
        <v>198</v>
      </c>
      <c r="D22" s="5" t="s">
        <v>199</v>
      </c>
      <c r="E22" s="5" t="s">
        <v>200</v>
      </c>
    </row>
    <row r="23" spans="1:5" ht="24" customHeight="1">
      <c r="A23" s="492" t="s">
        <v>54</v>
      </c>
      <c r="B23" s="492"/>
      <c r="C23" s="492"/>
      <c r="D23" s="492"/>
      <c r="E23" s="492"/>
    </row>
    <row r="24" spans="1:5" ht="15" customHeight="1">
      <c r="A24" s="366" t="s">
        <v>46</v>
      </c>
      <c r="B24" s="367"/>
      <c r="C24" s="367"/>
      <c r="D24" s="368"/>
      <c r="E24" s="369"/>
    </row>
    <row r="25" spans="1:5" ht="17.25" customHeight="1">
      <c r="A25" s="371" t="s">
        <v>69</v>
      </c>
      <c r="B25" s="192" t="s">
        <v>203</v>
      </c>
      <c r="C25" s="357">
        <v>2540</v>
      </c>
      <c r="D25" s="482">
        <v>1850</v>
      </c>
      <c r="E25" s="483"/>
    </row>
    <row r="26" spans="1:5" ht="17.25" customHeight="1">
      <c r="A26" s="371" t="s">
        <v>67</v>
      </c>
      <c r="B26" s="192" t="s">
        <v>203</v>
      </c>
      <c r="C26" s="357">
        <v>2948</v>
      </c>
      <c r="D26" s="482">
        <v>2190</v>
      </c>
      <c r="E26" s="483"/>
    </row>
    <row r="27" spans="1:5" ht="17.25" customHeight="1">
      <c r="A27" s="372" t="s">
        <v>47</v>
      </c>
      <c r="B27" s="373"/>
      <c r="C27" s="374"/>
      <c r="D27" s="375"/>
      <c r="E27" s="376"/>
    </row>
    <row r="28" spans="1:5" ht="17.25" customHeight="1">
      <c r="A28" s="371" t="s">
        <v>65</v>
      </c>
      <c r="B28" s="192" t="s">
        <v>203</v>
      </c>
      <c r="C28" s="357">
        <v>2260</v>
      </c>
      <c r="D28" s="482">
        <v>1835</v>
      </c>
      <c r="E28" s="483"/>
    </row>
    <row r="29" spans="1:8" ht="17.25" customHeight="1">
      <c r="A29" s="371" t="s">
        <v>66</v>
      </c>
      <c r="B29" s="192" t="s">
        <v>203</v>
      </c>
      <c r="C29" s="357">
        <v>2260</v>
      </c>
      <c r="D29" s="482">
        <v>1835</v>
      </c>
      <c r="E29" s="483"/>
      <c r="H29" s="237"/>
    </row>
    <row r="30" spans="1:8" ht="17.25" customHeight="1">
      <c r="A30" s="371" t="s">
        <v>72</v>
      </c>
      <c r="B30" s="192" t="s">
        <v>203</v>
      </c>
      <c r="C30" s="357">
        <v>3035</v>
      </c>
      <c r="D30" s="482">
        <v>2190</v>
      </c>
      <c r="E30" s="483"/>
      <c r="H30" s="237"/>
    </row>
    <row r="31" spans="1:8" ht="17.25" customHeight="1">
      <c r="A31" s="370" t="s">
        <v>120</v>
      </c>
      <c r="B31" s="362"/>
      <c r="C31" s="363"/>
      <c r="D31" s="364"/>
      <c r="E31" s="365"/>
      <c r="H31" s="237"/>
    </row>
    <row r="32" spans="1:5" ht="17.25" customHeight="1">
      <c r="A32" s="371" t="s">
        <v>68</v>
      </c>
      <c r="B32" s="192" t="s">
        <v>203</v>
      </c>
      <c r="C32" s="357">
        <v>2948</v>
      </c>
      <c r="D32" s="482">
        <v>2190</v>
      </c>
      <c r="E32" s="483"/>
    </row>
    <row r="33" spans="1:5" ht="17.25" customHeight="1">
      <c r="A33" s="370" t="s">
        <v>48</v>
      </c>
      <c r="B33" s="362"/>
      <c r="C33" s="363"/>
      <c r="D33" s="364"/>
      <c r="E33" s="365"/>
    </row>
    <row r="34" spans="1:5" ht="17.25" customHeight="1">
      <c r="A34" s="371" t="s">
        <v>71</v>
      </c>
      <c r="B34" s="192" t="s">
        <v>203</v>
      </c>
      <c r="C34" s="357">
        <v>3035</v>
      </c>
      <c r="D34" s="482">
        <v>2650</v>
      </c>
      <c r="E34" s="483"/>
    </row>
    <row r="35" spans="1:5" ht="17.25" customHeight="1">
      <c r="A35" s="371" t="s">
        <v>70</v>
      </c>
      <c r="B35" s="192" t="s">
        <v>203</v>
      </c>
      <c r="C35" s="357">
        <v>3035</v>
      </c>
      <c r="D35" s="482">
        <v>2650</v>
      </c>
      <c r="E35" s="483"/>
    </row>
    <row r="36" spans="1:5" ht="17.25" customHeight="1">
      <c r="A36" s="370" t="s">
        <v>49</v>
      </c>
      <c r="B36" s="362"/>
      <c r="C36" s="363"/>
      <c r="D36" s="364"/>
      <c r="E36" s="365"/>
    </row>
    <row r="37" spans="1:5" ht="17.25" customHeight="1">
      <c r="A37" s="377" t="s">
        <v>73</v>
      </c>
      <c r="B37" s="192" t="s">
        <v>203</v>
      </c>
      <c r="C37" s="357">
        <v>51</v>
      </c>
      <c r="D37" s="482">
        <v>38</v>
      </c>
      <c r="E37" s="483"/>
    </row>
    <row r="38" spans="1:5" ht="17.25" customHeight="1">
      <c r="A38" s="371" t="s">
        <v>253</v>
      </c>
      <c r="B38" s="192" t="s">
        <v>203</v>
      </c>
      <c r="C38" s="357">
        <v>1173</v>
      </c>
      <c r="D38" s="482">
        <v>1224</v>
      </c>
      <c r="E38" s="483"/>
    </row>
    <row r="39" spans="1:5" ht="17.25" customHeight="1">
      <c r="A39" s="371" t="s">
        <v>254</v>
      </c>
      <c r="B39" s="192" t="s">
        <v>203</v>
      </c>
      <c r="C39" s="357">
        <v>893</v>
      </c>
      <c r="D39" s="482">
        <v>615</v>
      </c>
      <c r="E39" s="483"/>
    </row>
    <row r="40" spans="1:5" ht="17.25" customHeight="1">
      <c r="A40" s="371" t="s">
        <v>255</v>
      </c>
      <c r="B40" s="192" t="s">
        <v>203</v>
      </c>
      <c r="C40" s="357">
        <v>643</v>
      </c>
      <c r="D40" s="482">
        <v>515</v>
      </c>
      <c r="E40" s="483"/>
    </row>
    <row r="41" spans="1:5" ht="24.75" customHeight="1">
      <c r="A41" s="378" t="s">
        <v>256</v>
      </c>
      <c r="B41" s="192" t="s">
        <v>203</v>
      </c>
      <c r="C41" s="357">
        <v>459</v>
      </c>
      <c r="D41" s="482">
        <v>350</v>
      </c>
      <c r="E41" s="483"/>
    </row>
    <row r="42" spans="1:5" ht="37.5">
      <c r="A42" s="371" t="s">
        <v>251</v>
      </c>
      <c r="B42" s="192" t="s">
        <v>203</v>
      </c>
      <c r="C42" s="357">
        <v>2805</v>
      </c>
      <c r="D42" s="482">
        <v>1850</v>
      </c>
      <c r="E42" s="483"/>
    </row>
    <row r="43" spans="1:5" ht="15.75">
      <c r="A43" s="489" t="s">
        <v>717</v>
      </c>
      <c r="B43" s="490"/>
      <c r="C43" s="490"/>
      <c r="D43" s="490"/>
      <c r="E43" s="490"/>
    </row>
    <row r="44" spans="1:5" ht="21" customHeight="1">
      <c r="A44" s="212" t="s">
        <v>588</v>
      </c>
      <c r="B44" s="210" t="s">
        <v>203</v>
      </c>
      <c r="C44" s="137">
        <v>3775</v>
      </c>
      <c r="D44" s="137">
        <v>3880</v>
      </c>
      <c r="E44" s="137">
        <v>4030</v>
      </c>
    </row>
    <row r="45" spans="1:5" ht="33" customHeight="1">
      <c r="A45" s="212" t="s">
        <v>589</v>
      </c>
      <c r="B45" s="210" t="s">
        <v>203</v>
      </c>
      <c r="C45" s="137">
        <v>3775</v>
      </c>
      <c r="D45" s="137">
        <v>3880</v>
      </c>
      <c r="E45" s="137">
        <v>4030</v>
      </c>
    </row>
    <row r="46" spans="1:5" ht="24.75" customHeight="1">
      <c r="A46" s="212" t="s">
        <v>666</v>
      </c>
      <c r="B46" s="210" t="s">
        <v>203</v>
      </c>
      <c r="C46" s="137">
        <v>3775</v>
      </c>
      <c r="D46" s="137">
        <v>3880</v>
      </c>
      <c r="E46" s="137">
        <v>4030</v>
      </c>
    </row>
    <row r="47" spans="1:5" ht="24" customHeight="1">
      <c r="A47" s="212" t="s">
        <v>590</v>
      </c>
      <c r="B47" s="210" t="s">
        <v>203</v>
      </c>
      <c r="C47" s="137">
        <v>3775</v>
      </c>
      <c r="D47" s="137">
        <v>3880</v>
      </c>
      <c r="E47" s="137">
        <v>4030</v>
      </c>
    </row>
    <row r="48" spans="1:5" ht="26.25" customHeight="1">
      <c r="A48" s="212" t="s">
        <v>667</v>
      </c>
      <c r="B48" s="210" t="s">
        <v>203</v>
      </c>
      <c r="C48" s="137">
        <v>3775</v>
      </c>
      <c r="D48" s="137">
        <v>3880</v>
      </c>
      <c r="E48" s="137">
        <v>4030</v>
      </c>
    </row>
    <row r="49" spans="1:5" ht="18.75" customHeight="1">
      <c r="A49" s="212" t="s">
        <v>668</v>
      </c>
      <c r="B49" s="210" t="s">
        <v>203</v>
      </c>
      <c r="C49" s="137">
        <v>3775</v>
      </c>
      <c r="D49" s="137">
        <v>3880</v>
      </c>
      <c r="E49" s="137">
        <v>4030</v>
      </c>
    </row>
    <row r="50" spans="1:5" ht="22.5" customHeight="1">
      <c r="A50" s="212" t="s">
        <v>669</v>
      </c>
      <c r="B50" s="210" t="s">
        <v>203</v>
      </c>
      <c r="C50" s="137">
        <v>3775</v>
      </c>
      <c r="D50" s="137">
        <v>3880</v>
      </c>
      <c r="E50" s="137">
        <v>4030</v>
      </c>
    </row>
    <row r="51" spans="1:5" ht="22.5" customHeight="1">
      <c r="A51" s="212" t="s">
        <v>670</v>
      </c>
      <c r="B51" s="210" t="s">
        <v>203</v>
      </c>
      <c r="C51" s="137">
        <v>3775</v>
      </c>
      <c r="D51" s="137">
        <v>3880</v>
      </c>
      <c r="E51" s="137">
        <v>4030</v>
      </c>
    </row>
    <row r="52" spans="1:5" ht="15" customHeight="1">
      <c r="A52" s="212" t="s">
        <v>591</v>
      </c>
      <c r="B52" s="210" t="s">
        <v>203</v>
      </c>
      <c r="C52" s="137">
        <v>3775</v>
      </c>
      <c r="D52" s="137">
        <v>3880</v>
      </c>
      <c r="E52" s="137">
        <v>4030</v>
      </c>
    </row>
    <row r="53" spans="1:5" ht="15" customHeight="1">
      <c r="A53" s="489" t="s">
        <v>718</v>
      </c>
      <c r="B53" s="490"/>
      <c r="C53" s="490"/>
      <c r="D53" s="490"/>
      <c r="E53" s="490"/>
    </row>
    <row r="54" spans="1:5" ht="25.5" customHeight="1">
      <c r="A54" s="212" t="s">
        <v>515</v>
      </c>
      <c r="B54" s="210" t="s">
        <v>203</v>
      </c>
      <c r="C54" s="137">
        <v>4380</v>
      </c>
      <c r="D54" s="357">
        <v>4535</v>
      </c>
      <c r="E54" s="357">
        <v>4685</v>
      </c>
    </row>
    <row r="55" spans="1:5" ht="28.5" customHeight="1">
      <c r="A55" s="212" t="s">
        <v>592</v>
      </c>
      <c r="B55" s="210" t="s">
        <v>203</v>
      </c>
      <c r="C55" s="137">
        <v>2325</v>
      </c>
      <c r="D55" s="357">
        <v>2460</v>
      </c>
      <c r="E55" s="357">
        <v>2590</v>
      </c>
    </row>
    <row r="56" spans="1:5" ht="22.5" customHeight="1">
      <c r="A56" s="212" t="s">
        <v>593</v>
      </c>
      <c r="B56" s="210" t="s">
        <v>203</v>
      </c>
      <c r="C56" s="137">
        <v>2325</v>
      </c>
      <c r="D56" s="357">
        <v>2460</v>
      </c>
      <c r="E56" s="357">
        <v>2590</v>
      </c>
    </row>
    <row r="57" spans="1:5" ht="25.5" customHeight="1">
      <c r="A57" s="212" t="s">
        <v>671</v>
      </c>
      <c r="B57" s="210" t="s">
        <v>203</v>
      </c>
      <c r="C57" s="137">
        <v>3805</v>
      </c>
      <c r="D57" s="357">
        <v>4030</v>
      </c>
      <c r="E57" s="357">
        <v>4235</v>
      </c>
    </row>
    <row r="58" spans="1:5" ht="30" customHeight="1">
      <c r="A58" s="212" t="s">
        <v>672</v>
      </c>
      <c r="B58" s="210" t="s">
        <v>203</v>
      </c>
      <c r="C58" s="137">
        <v>3805</v>
      </c>
      <c r="D58" s="357">
        <v>4030</v>
      </c>
      <c r="E58" s="357">
        <v>4235</v>
      </c>
    </row>
    <row r="59" spans="1:5" ht="34.5" customHeight="1">
      <c r="A59" s="212" t="s">
        <v>673</v>
      </c>
      <c r="B59" s="210" t="s">
        <v>203</v>
      </c>
      <c r="C59" s="137">
        <v>3805</v>
      </c>
      <c r="D59" s="357">
        <v>4030</v>
      </c>
      <c r="E59" s="357">
        <v>4235</v>
      </c>
    </row>
    <row r="60" spans="1:5" ht="23.25" customHeight="1">
      <c r="A60" s="212" t="s">
        <v>594</v>
      </c>
      <c r="B60" s="210" t="s">
        <v>203</v>
      </c>
      <c r="C60" s="137">
        <v>3805</v>
      </c>
      <c r="D60" s="357">
        <v>4030</v>
      </c>
      <c r="E60" s="357">
        <v>4235</v>
      </c>
    </row>
    <row r="61" spans="1:5" ht="21" customHeight="1">
      <c r="A61" s="212" t="s">
        <v>674</v>
      </c>
      <c r="B61" s="210" t="s">
        <v>203</v>
      </c>
      <c r="C61" s="137">
        <v>4410</v>
      </c>
      <c r="D61" s="357">
        <v>4575</v>
      </c>
      <c r="E61" s="357">
        <v>4745</v>
      </c>
    </row>
    <row r="62" spans="1:5" ht="25.5" customHeight="1">
      <c r="A62" s="212" t="s">
        <v>675</v>
      </c>
      <c r="B62" s="210" t="s">
        <v>203</v>
      </c>
      <c r="C62" s="137">
        <v>4685</v>
      </c>
      <c r="D62" s="357">
        <v>4960</v>
      </c>
      <c r="E62" s="357">
        <v>5205</v>
      </c>
    </row>
    <row r="63" spans="1:5" ht="24.75" customHeight="1">
      <c r="A63" s="212" t="s">
        <v>676</v>
      </c>
      <c r="B63" s="210" t="s">
        <v>203</v>
      </c>
      <c r="C63" s="137">
        <v>4685</v>
      </c>
      <c r="D63" s="357">
        <v>4960</v>
      </c>
      <c r="E63" s="357">
        <v>5205</v>
      </c>
    </row>
    <row r="64" spans="1:5" ht="23.25" customHeight="1">
      <c r="A64" s="484" t="s">
        <v>259</v>
      </c>
      <c r="B64" s="484"/>
      <c r="C64" s="484"/>
      <c r="D64" s="484"/>
      <c r="E64" s="484"/>
    </row>
    <row r="65" spans="1:5" ht="45.75" customHeight="1">
      <c r="A65" s="203" t="s">
        <v>815</v>
      </c>
      <c r="B65" s="213" t="s">
        <v>203</v>
      </c>
      <c r="C65" s="339">
        <v>220</v>
      </c>
      <c r="D65" s="358">
        <v>228</v>
      </c>
      <c r="E65" s="357">
        <v>238</v>
      </c>
    </row>
    <row r="66" spans="1:5" ht="33.75" customHeight="1">
      <c r="A66" s="203" t="s">
        <v>814</v>
      </c>
      <c r="B66" s="213" t="s">
        <v>203</v>
      </c>
      <c r="C66" s="339">
        <v>309</v>
      </c>
      <c r="D66" s="358">
        <v>317</v>
      </c>
      <c r="E66" s="357">
        <v>339</v>
      </c>
    </row>
    <row r="67" spans="1:5" ht="19.5" customHeight="1">
      <c r="A67" s="203" t="s">
        <v>63</v>
      </c>
      <c r="B67" s="213" t="s">
        <v>203</v>
      </c>
      <c r="C67" s="339">
        <v>189</v>
      </c>
      <c r="D67" s="358">
        <v>195</v>
      </c>
      <c r="E67" s="357">
        <v>204</v>
      </c>
    </row>
    <row r="68" spans="1:5" ht="18" customHeight="1">
      <c r="A68" s="203" t="s">
        <v>502</v>
      </c>
      <c r="B68" s="213" t="s">
        <v>203</v>
      </c>
      <c r="C68" s="339">
        <v>154</v>
      </c>
      <c r="D68" s="358">
        <v>159</v>
      </c>
      <c r="E68" s="357">
        <v>168</v>
      </c>
    </row>
    <row r="69" spans="1:5" ht="21" customHeight="1">
      <c r="A69" s="203" t="s">
        <v>501</v>
      </c>
      <c r="B69" s="213" t="s">
        <v>203</v>
      </c>
      <c r="C69" s="339">
        <v>377</v>
      </c>
      <c r="D69" s="358">
        <v>389</v>
      </c>
      <c r="E69" s="357">
        <v>408</v>
      </c>
    </row>
    <row r="70" spans="1:5" ht="19.5" customHeight="1">
      <c r="A70" s="203" t="s">
        <v>503</v>
      </c>
      <c r="B70" s="213" t="s">
        <v>203</v>
      </c>
      <c r="C70" s="339">
        <v>436</v>
      </c>
      <c r="D70" s="358">
        <v>448</v>
      </c>
      <c r="E70" s="357">
        <v>472</v>
      </c>
    </row>
    <row r="71" spans="1:5" ht="17.25" customHeight="1">
      <c r="A71" s="203" t="s">
        <v>504</v>
      </c>
      <c r="B71" s="213" t="s">
        <v>203</v>
      </c>
      <c r="C71" s="339">
        <v>356</v>
      </c>
      <c r="D71" s="358">
        <v>365</v>
      </c>
      <c r="E71" s="357">
        <v>385</v>
      </c>
    </row>
    <row r="72" spans="1:5" ht="17.25" customHeight="1">
      <c r="A72" s="203" t="s">
        <v>64</v>
      </c>
      <c r="B72" s="213" t="s">
        <v>203</v>
      </c>
      <c r="C72" s="339">
        <v>534</v>
      </c>
      <c r="D72" s="358">
        <v>552</v>
      </c>
      <c r="E72" s="357">
        <v>577</v>
      </c>
    </row>
    <row r="73" spans="1:5" ht="17.25" customHeight="1">
      <c r="A73" s="203" t="s">
        <v>505</v>
      </c>
      <c r="B73" s="213" t="s">
        <v>203</v>
      </c>
      <c r="C73" s="339">
        <v>418</v>
      </c>
      <c r="D73" s="358">
        <v>429</v>
      </c>
      <c r="E73" s="357">
        <v>452</v>
      </c>
    </row>
    <row r="74" spans="1:5" ht="17.25" customHeight="1">
      <c r="A74" s="203" t="s">
        <v>257</v>
      </c>
      <c r="B74" s="213" t="s">
        <v>203</v>
      </c>
      <c r="C74" s="339">
        <v>132</v>
      </c>
      <c r="D74" s="358">
        <v>137</v>
      </c>
      <c r="E74" s="357">
        <v>145</v>
      </c>
    </row>
    <row r="75" spans="1:5" ht="17.25" customHeight="1">
      <c r="A75" s="203" t="s">
        <v>507</v>
      </c>
      <c r="B75" s="213" t="s">
        <v>203</v>
      </c>
      <c r="C75" s="339">
        <v>436</v>
      </c>
      <c r="D75" s="358">
        <v>448</v>
      </c>
      <c r="E75" s="357">
        <v>471</v>
      </c>
    </row>
    <row r="76" spans="1:5" ht="17.25" customHeight="1">
      <c r="A76" s="203" t="s">
        <v>508</v>
      </c>
      <c r="B76" s="213" t="s">
        <v>203</v>
      </c>
      <c r="C76" s="339">
        <v>479</v>
      </c>
      <c r="D76" s="358">
        <v>494</v>
      </c>
      <c r="E76" s="357">
        <v>521</v>
      </c>
    </row>
    <row r="77" spans="1:5" ht="32.25" customHeight="1">
      <c r="A77" s="203" t="s">
        <v>595</v>
      </c>
      <c r="B77" s="213" t="s">
        <v>203</v>
      </c>
      <c r="C77" s="339">
        <v>593</v>
      </c>
      <c r="D77" s="358">
        <v>615</v>
      </c>
      <c r="E77" s="357">
        <v>650</v>
      </c>
    </row>
    <row r="78" spans="1:5" ht="17.25" customHeight="1">
      <c r="A78" s="203" t="s">
        <v>506</v>
      </c>
      <c r="B78" s="213" t="s">
        <v>203</v>
      </c>
      <c r="C78" s="339">
        <v>377</v>
      </c>
      <c r="D78" s="358">
        <v>389</v>
      </c>
      <c r="E78" s="357">
        <v>409</v>
      </c>
    </row>
    <row r="79" spans="1:5" ht="17.25" customHeight="1">
      <c r="A79" s="203" t="s">
        <v>509</v>
      </c>
      <c r="B79" s="213" t="s">
        <v>203</v>
      </c>
      <c r="C79" s="339">
        <v>463</v>
      </c>
      <c r="D79" s="358">
        <v>476</v>
      </c>
      <c r="E79" s="357">
        <v>502</v>
      </c>
    </row>
    <row r="80" spans="1:5" ht="17.25" customHeight="1">
      <c r="A80" s="203" t="s">
        <v>934</v>
      </c>
      <c r="B80" s="213" t="s">
        <v>203</v>
      </c>
      <c r="C80" s="339">
        <v>185</v>
      </c>
      <c r="D80" s="358">
        <v>190</v>
      </c>
      <c r="E80" s="357">
        <v>199</v>
      </c>
    </row>
    <row r="81" spans="1:5" ht="17.25" customHeight="1">
      <c r="A81" s="203" t="s">
        <v>89</v>
      </c>
      <c r="B81" s="213" t="s">
        <v>203</v>
      </c>
      <c r="C81" s="339">
        <v>419</v>
      </c>
      <c r="D81" s="358">
        <v>432</v>
      </c>
      <c r="E81" s="357">
        <v>453</v>
      </c>
    </row>
    <row r="82" spans="1:5" ht="17.25" customHeight="1">
      <c r="A82" s="203" t="s">
        <v>90</v>
      </c>
      <c r="B82" s="213" t="s">
        <v>203</v>
      </c>
      <c r="C82" s="339">
        <v>514</v>
      </c>
      <c r="D82" s="358">
        <v>528</v>
      </c>
      <c r="E82" s="357">
        <v>556</v>
      </c>
    </row>
    <row r="83" spans="1:5" ht="17.25" customHeight="1">
      <c r="A83" s="489" t="s">
        <v>719</v>
      </c>
      <c r="B83" s="490"/>
      <c r="C83" s="490"/>
      <c r="D83" s="490"/>
      <c r="E83" s="490"/>
    </row>
    <row r="84" spans="1:5" ht="30">
      <c r="A84" s="243" t="s">
        <v>50</v>
      </c>
      <c r="B84" s="93" t="s">
        <v>203</v>
      </c>
      <c r="C84" s="339">
        <v>271</v>
      </c>
      <c r="D84" s="339">
        <v>282</v>
      </c>
      <c r="E84" s="137">
        <v>301</v>
      </c>
    </row>
    <row r="85" spans="1:5" ht="15.75">
      <c r="A85" s="95" t="s">
        <v>702</v>
      </c>
      <c r="B85" s="93" t="s">
        <v>203</v>
      </c>
      <c r="C85" s="339">
        <v>225</v>
      </c>
      <c r="D85" s="339">
        <v>230</v>
      </c>
      <c r="E85" s="137">
        <v>242</v>
      </c>
    </row>
    <row r="86" spans="1:5" ht="17.25" customHeight="1">
      <c r="A86" s="95" t="s">
        <v>703</v>
      </c>
      <c r="B86" s="93" t="s">
        <v>203</v>
      </c>
      <c r="C86" s="339">
        <v>641</v>
      </c>
      <c r="D86" s="339">
        <v>660</v>
      </c>
      <c r="E86" s="137">
        <v>694</v>
      </c>
    </row>
    <row r="87" spans="1:5" ht="17.25" customHeight="1">
      <c r="A87" s="95" t="s">
        <v>704</v>
      </c>
      <c r="B87" s="93" t="s">
        <v>203</v>
      </c>
      <c r="C87" s="339">
        <v>641</v>
      </c>
      <c r="D87" s="339">
        <v>660</v>
      </c>
      <c r="E87" s="137">
        <v>694</v>
      </c>
    </row>
    <row r="88" spans="1:5" ht="30">
      <c r="A88" s="243" t="s">
        <v>51</v>
      </c>
      <c r="B88" s="93" t="s">
        <v>203</v>
      </c>
      <c r="C88" s="339">
        <v>556</v>
      </c>
      <c r="D88" s="339">
        <v>570</v>
      </c>
      <c r="E88" s="137">
        <v>601</v>
      </c>
    </row>
    <row r="89" spans="1:5" ht="17.25" customHeight="1">
      <c r="A89" s="484" t="s">
        <v>510</v>
      </c>
      <c r="B89" s="484"/>
      <c r="C89" s="484"/>
      <c r="D89" s="484"/>
      <c r="E89" s="484"/>
    </row>
    <row r="90" spans="1:5" ht="32.25" customHeight="1">
      <c r="A90" s="242" t="s">
        <v>52</v>
      </c>
      <c r="B90" s="93" t="s">
        <v>203</v>
      </c>
      <c r="C90" s="339">
        <v>151</v>
      </c>
      <c r="D90" s="339">
        <v>155</v>
      </c>
      <c r="E90" s="137">
        <v>163</v>
      </c>
    </row>
    <row r="91" spans="1:5" ht="33.75" customHeight="1">
      <c r="A91" s="242" t="s">
        <v>812</v>
      </c>
      <c r="B91" s="93" t="s">
        <v>203</v>
      </c>
      <c r="C91" s="339">
        <v>153</v>
      </c>
      <c r="D91" s="339">
        <v>157</v>
      </c>
      <c r="E91" s="137">
        <v>167</v>
      </c>
    </row>
    <row r="92" spans="1:5" ht="17.25" customHeight="1">
      <c r="A92" s="242" t="s">
        <v>501</v>
      </c>
      <c r="B92" s="93" t="s">
        <v>203</v>
      </c>
      <c r="C92" s="339">
        <v>371</v>
      </c>
      <c r="D92" s="339">
        <v>389</v>
      </c>
      <c r="E92" s="137">
        <v>409</v>
      </c>
    </row>
    <row r="93" spans="1:5" ht="33.75" customHeight="1">
      <c r="A93" s="242" t="s">
        <v>813</v>
      </c>
      <c r="B93" s="93" t="s">
        <v>203</v>
      </c>
      <c r="C93" s="339">
        <v>429</v>
      </c>
      <c r="D93" s="339">
        <v>441</v>
      </c>
      <c r="E93" s="137">
        <v>468</v>
      </c>
    </row>
    <row r="94" spans="1:5" ht="20.25" customHeight="1">
      <c r="A94" s="242" t="s">
        <v>257</v>
      </c>
      <c r="B94" s="93" t="s">
        <v>203</v>
      </c>
      <c r="C94" s="339">
        <v>132</v>
      </c>
      <c r="D94" s="339">
        <v>137</v>
      </c>
      <c r="E94" s="137">
        <v>145</v>
      </c>
    </row>
    <row r="95" spans="1:5" ht="31.5" customHeight="1">
      <c r="A95" s="242" t="s">
        <v>53</v>
      </c>
      <c r="B95" s="93" t="s">
        <v>203</v>
      </c>
      <c r="C95" s="226">
        <v>360</v>
      </c>
      <c r="D95" s="226">
        <v>371</v>
      </c>
      <c r="E95" s="226">
        <v>390</v>
      </c>
    </row>
    <row r="96" spans="1:5" ht="17.25" customHeight="1">
      <c r="A96" s="242" t="s">
        <v>88</v>
      </c>
      <c r="B96" s="93" t="s">
        <v>203</v>
      </c>
      <c r="C96" s="339">
        <v>153</v>
      </c>
      <c r="D96" s="339">
        <v>159</v>
      </c>
      <c r="E96" s="137">
        <v>168</v>
      </c>
    </row>
    <row r="97" spans="1:5" ht="22.5" customHeight="1">
      <c r="A97" s="484" t="s">
        <v>258</v>
      </c>
      <c r="B97" s="484"/>
      <c r="C97" s="484"/>
      <c r="D97" s="484"/>
      <c r="E97" s="484"/>
    </row>
    <row r="98" spans="1:5" ht="18" customHeight="1">
      <c r="A98" s="52" t="s">
        <v>596</v>
      </c>
      <c r="B98" s="93" t="s">
        <v>203</v>
      </c>
      <c r="C98" s="339">
        <v>271</v>
      </c>
      <c r="D98" s="339">
        <v>280</v>
      </c>
      <c r="E98" s="137">
        <v>299</v>
      </c>
    </row>
    <row r="99" spans="1:5" ht="18" customHeight="1">
      <c r="A99" s="52" t="s">
        <v>597</v>
      </c>
      <c r="B99" s="93" t="s">
        <v>203</v>
      </c>
      <c r="C99" s="339">
        <v>337</v>
      </c>
      <c r="D99" s="339">
        <v>347</v>
      </c>
      <c r="E99" s="137">
        <v>372</v>
      </c>
    </row>
    <row r="100" spans="1:5" ht="18" customHeight="1">
      <c r="A100" s="52" t="s">
        <v>598</v>
      </c>
      <c r="B100" s="93" t="s">
        <v>203</v>
      </c>
      <c r="C100" s="339">
        <v>271</v>
      </c>
      <c r="D100" s="339">
        <v>280</v>
      </c>
      <c r="E100" s="137">
        <v>299</v>
      </c>
    </row>
    <row r="101" spans="1:5" ht="18" customHeight="1">
      <c r="A101" s="52" t="s">
        <v>599</v>
      </c>
      <c r="B101" s="93" t="s">
        <v>203</v>
      </c>
      <c r="C101" s="339">
        <v>337</v>
      </c>
      <c r="D101" s="339">
        <v>347</v>
      </c>
      <c r="E101" s="137">
        <v>372</v>
      </c>
    </row>
    <row r="102" spans="1:5" ht="24.75" customHeight="1">
      <c r="A102" s="502" t="s">
        <v>260</v>
      </c>
      <c r="B102" s="471"/>
      <c r="C102" s="471"/>
      <c r="D102" s="471"/>
      <c r="E102" s="471"/>
    </row>
    <row r="103" spans="1:5" ht="18" customHeight="1">
      <c r="A103" s="501" t="s">
        <v>650</v>
      </c>
      <c r="B103" s="501"/>
      <c r="C103" s="501"/>
      <c r="D103" s="501"/>
      <c r="E103" s="501"/>
    </row>
    <row r="104" spans="1:5" ht="29.25" customHeight="1">
      <c r="A104" s="239" t="s">
        <v>810</v>
      </c>
      <c r="B104" s="241" t="s">
        <v>249</v>
      </c>
      <c r="C104" s="240">
        <v>458</v>
      </c>
      <c r="D104" s="240">
        <v>478</v>
      </c>
      <c r="E104" s="240">
        <v>518</v>
      </c>
    </row>
    <row r="105" spans="1:5" ht="27" customHeight="1">
      <c r="A105" s="239" t="s">
        <v>811</v>
      </c>
      <c r="B105" s="241" t="s">
        <v>249</v>
      </c>
      <c r="C105" s="226">
        <v>443</v>
      </c>
      <c r="D105" s="226">
        <v>471</v>
      </c>
      <c r="E105" s="226">
        <v>499</v>
      </c>
    </row>
    <row r="106" spans="1:7" ht="31.5">
      <c r="A106" s="205" t="s">
        <v>511</v>
      </c>
      <c r="B106" s="46" t="s">
        <v>249</v>
      </c>
      <c r="C106" s="226">
        <v>577</v>
      </c>
      <c r="D106" s="226">
        <v>605</v>
      </c>
      <c r="E106" s="226">
        <v>654</v>
      </c>
      <c r="F106" s="38"/>
      <c r="G106" s="38"/>
    </row>
    <row r="107" spans="1:7" ht="30.75" customHeight="1">
      <c r="A107" s="205" t="s">
        <v>512</v>
      </c>
      <c r="B107" s="46" t="s">
        <v>249</v>
      </c>
      <c r="C107" s="226">
        <v>477</v>
      </c>
      <c r="D107" s="226">
        <v>507</v>
      </c>
      <c r="E107" s="226">
        <v>534</v>
      </c>
      <c r="F107" s="38"/>
      <c r="G107" s="38"/>
    </row>
    <row r="108" spans="1:5" ht="31.5">
      <c r="A108" s="205" t="s">
        <v>513</v>
      </c>
      <c r="B108" s="46" t="s">
        <v>249</v>
      </c>
      <c r="C108" s="226">
        <v>577</v>
      </c>
      <c r="D108" s="226">
        <v>605</v>
      </c>
      <c r="E108" s="226">
        <v>654</v>
      </c>
    </row>
    <row r="109" spans="1:5" ht="31.5">
      <c r="A109" s="205" t="s">
        <v>514</v>
      </c>
      <c r="B109" s="46" t="s">
        <v>249</v>
      </c>
      <c r="C109" s="226">
        <v>477</v>
      </c>
      <c r="D109" s="226">
        <v>507</v>
      </c>
      <c r="E109" s="226">
        <v>534</v>
      </c>
    </row>
    <row r="110" spans="1:5" ht="15.75">
      <c r="A110" s="205" t="s">
        <v>1011</v>
      </c>
      <c r="B110" s="46" t="s">
        <v>249</v>
      </c>
      <c r="C110" s="226">
        <v>548</v>
      </c>
      <c r="D110" s="226">
        <v>577</v>
      </c>
      <c r="E110" s="226">
        <v>623</v>
      </c>
    </row>
    <row r="111" spans="1:5" ht="18.75" customHeight="1">
      <c r="A111" s="205" t="s">
        <v>1012</v>
      </c>
      <c r="B111" s="46" t="s">
        <v>249</v>
      </c>
      <c r="C111" s="226">
        <v>443</v>
      </c>
      <c r="D111" s="226">
        <v>471</v>
      </c>
      <c r="E111" s="226">
        <v>499</v>
      </c>
    </row>
    <row r="112" spans="1:5" ht="31.5">
      <c r="A112" s="205" t="s">
        <v>647</v>
      </c>
      <c r="B112" s="46" t="s">
        <v>249</v>
      </c>
      <c r="C112" s="226">
        <v>548</v>
      </c>
      <c r="D112" s="226">
        <v>577</v>
      </c>
      <c r="E112" s="226">
        <v>623</v>
      </c>
    </row>
    <row r="113" spans="1:5" ht="31.5">
      <c r="A113" s="205" t="s">
        <v>514</v>
      </c>
      <c r="B113" s="46" t="s">
        <v>249</v>
      </c>
      <c r="C113" s="226">
        <v>477</v>
      </c>
      <c r="D113" s="226">
        <v>507</v>
      </c>
      <c r="E113" s="226">
        <v>534</v>
      </c>
    </row>
    <row r="114" spans="1:5" ht="18" customHeight="1">
      <c r="A114" s="205" t="s">
        <v>648</v>
      </c>
      <c r="B114" s="46" t="s">
        <v>249</v>
      </c>
      <c r="C114" s="226">
        <v>548</v>
      </c>
      <c r="D114" s="226">
        <v>577</v>
      </c>
      <c r="E114" s="226">
        <v>623</v>
      </c>
    </row>
    <row r="115" spans="1:5" ht="18" customHeight="1">
      <c r="A115" s="205" t="s">
        <v>649</v>
      </c>
      <c r="B115" s="46" t="s">
        <v>249</v>
      </c>
      <c r="C115" s="226">
        <v>443</v>
      </c>
      <c r="D115" s="226">
        <v>471</v>
      </c>
      <c r="E115" s="226">
        <v>499</v>
      </c>
    </row>
    <row r="116" spans="1:5" ht="31.5">
      <c r="A116" s="205" t="s">
        <v>1014</v>
      </c>
      <c r="B116" s="46" t="s">
        <v>249</v>
      </c>
      <c r="C116" s="226">
        <v>548</v>
      </c>
      <c r="D116" s="226">
        <v>577</v>
      </c>
      <c r="E116" s="226">
        <v>623</v>
      </c>
    </row>
    <row r="117" spans="1:5" ht="31.5">
      <c r="A117" s="205" t="s">
        <v>1013</v>
      </c>
      <c r="B117" s="46" t="s">
        <v>249</v>
      </c>
      <c r="C117" s="226">
        <v>477</v>
      </c>
      <c r="D117" s="226">
        <v>507</v>
      </c>
      <c r="E117" s="226">
        <v>534</v>
      </c>
    </row>
    <row r="118" spans="1:5" ht="31.5">
      <c r="A118" s="205" t="s">
        <v>13</v>
      </c>
      <c r="B118" s="46" t="s">
        <v>249</v>
      </c>
      <c r="C118" s="226">
        <v>577</v>
      </c>
      <c r="D118" s="226">
        <v>605</v>
      </c>
      <c r="E118" s="226">
        <v>654</v>
      </c>
    </row>
    <row r="119" spans="1:5" ht="31.5">
      <c r="A119" s="205" t="s">
        <v>14</v>
      </c>
      <c r="B119" s="46" t="s">
        <v>249</v>
      </c>
      <c r="C119" s="226">
        <v>477</v>
      </c>
      <c r="D119" s="226">
        <v>507</v>
      </c>
      <c r="E119" s="226">
        <v>534</v>
      </c>
    </row>
    <row r="120" spans="1:5" ht="18" customHeight="1">
      <c r="A120" s="501" t="s">
        <v>653</v>
      </c>
      <c r="B120" s="501"/>
      <c r="C120" s="501"/>
      <c r="D120" s="501"/>
      <c r="E120" s="501"/>
    </row>
    <row r="121" spans="1:5" ht="18" customHeight="1">
      <c r="A121" s="203" t="s">
        <v>651</v>
      </c>
      <c r="B121" s="204" t="s">
        <v>249</v>
      </c>
      <c r="C121" s="226">
        <v>160</v>
      </c>
      <c r="D121" s="226">
        <v>168</v>
      </c>
      <c r="E121" s="226">
        <v>178</v>
      </c>
    </row>
    <row r="122" spans="1:5" ht="18" customHeight="1">
      <c r="A122" s="205" t="s">
        <v>652</v>
      </c>
      <c r="B122" s="204" t="s">
        <v>249</v>
      </c>
      <c r="C122" s="226">
        <v>160</v>
      </c>
      <c r="D122" s="226">
        <v>168</v>
      </c>
      <c r="E122" s="226">
        <v>178</v>
      </c>
    </row>
    <row r="123" spans="1:5" ht="15.75">
      <c r="A123" s="206" t="s">
        <v>774</v>
      </c>
      <c r="B123" s="207" t="s">
        <v>203</v>
      </c>
      <c r="C123" s="208">
        <v>279</v>
      </c>
      <c r="D123" s="208">
        <v>354</v>
      </c>
      <c r="E123" s="208">
        <v>374</v>
      </c>
    </row>
    <row r="124" spans="1:5" ht="15.75">
      <c r="A124" s="206" t="s">
        <v>760</v>
      </c>
      <c r="B124" s="207" t="s">
        <v>203</v>
      </c>
      <c r="C124" s="208">
        <v>344</v>
      </c>
      <c r="D124" s="208">
        <v>354</v>
      </c>
      <c r="E124" s="209">
        <v>374</v>
      </c>
    </row>
    <row r="125" spans="1:5" ht="19.5" customHeight="1">
      <c r="A125" s="206" t="s">
        <v>761</v>
      </c>
      <c r="B125" s="207" t="s">
        <v>203</v>
      </c>
      <c r="C125" s="208">
        <v>169</v>
      </c>
      <c r="D125" s="208">
        <v>174</v>
      </c>
      <c r="E125" s="209">
        <v>184</v>
      </c>
    </row>
    <row r="126" spans="1:5" ht="31.5">
      <c r="A126" s="206" t="s">
        <v>763</v>
      </c>
      <c r="B126" s="207" t="s">
        <v>203</v>
      </c>
      <c r="C126" s="208">
        <v>251</v>
      </c>
      <c r="D126" s="208">
        <v>257</v>
      </c>
      <c r="E126" s="208">
        <v>257</v>
      </c>
    </row>
    <row r="127" spans="1:5" ht="15.75">
      <c r="A127" s="206" t="s">
        <v>764</v>
      </c>
      <c r="B127" s="207" t="s">
        <v>203</v>
      </c>
      <c r="C127" s="208">
        <v>319</v>
      </c>
      <c r="D127" s="208">
        <v>330</v>
      </c>
      <c r="E127" s="209">
        <v>346</v>
      </c>
    </row>
    <row r="128" spans="1:5" ht="15.75">
      <c r="A128" s="206" t="s">
        <v>762</v>
      </c>
      <c r="B128" s="207" t="s">
        <v>203</v>
      </c>
      <c r="C128" s="208">
        <v>169</v>
      </c>
      <c r="D128" s="208">
        <v>174</v>
      </c>
      <c r="E128" s="209">
        <v>184</v>
      </c>
    </row>
    <row r="129" spans="1:5" ht="19.5" customHeight="1">
      <c r="A129" s="206" t="s">
        <v>775</v>
      </c>
      <c r="B129" s="207" t="s">
        <v>203</v>
      </c>
      <c r="C129" s="208">
        <v>311</v>
      </c>
      <c r="D129" s="208">
        <v>320</v>
      </c>
      <c r="E129" s="209">
        <v>338</v>
      </c>
    </row>
    <row r="130" spans="1:5" ht="33.75" customHeight="1">
      <c r="A130" s="206" t="s">
        <v>776</v>
      </c>
      <c r="B130" s="207" t="s">
        <v>203</v>
      </c>
      <c r="C130" s="208">
        <v>169</v>
      </c>
      <c r="D130" s="208">
        <v>174</v>
      </c>
      <c r="E130" s="209">
        <v>184</v>
      </c>
    </row>
    <row r="131" spans="1:5" ht="27.75" customHeight="1">
      <c r="A131" s="500" t="s">
        <v>266</v>
      </c>
      <c r="B131" s="500"/>
      <c r="C131" s="500"/>
      <c r="D131" s="500"/>
      <c r="E131" s="500"/>
    </row>
    <row r="132" spans="1:5" ht="15">
      <c r="A132" s="498" t="s">
        <v>267</v>
      </c>
      <c r="B132" s="503" t="s">
        <v>261</v>
      </c>
      <c r="C132" s="499">
        <f>C134/0.255</f>
        <v>409.80392156862746</v>
      </c>
      <c r="D132" s="499">
        <f>D134/0.255</f>
        <v>419.6078431372549</v>
      </c>
      <c r="E132" s="499">
        <f>E134/0.255</f>
        <v>441.1764705882353</v>
      </c>
    </row>
    <row r="133" spans="1:5" ht="36" customHeight="1">
      <c r="A133" s="498"/>
      <c r="B133" s="504"/>
      <c r="C133" s="499"/>
      <c r="D133" s="499"/>
      <c r="E133" s="499"/>
    </row>
    <row r="134" spans="1:5" ht="18" customHeight="1">
      <c r="A134" s="34" t="s">
        <v>262</v>
      </c>
      <c r="B134" s="94" t="s">
        <v>263</v>
      </c>
      <c r="C134" s="92">
        <v>104.5</v>
      </c>
      <c r="D134" s="92">
        <v>107</v>
      </c>
      <c r="E134" s="92">
        <v>112.5</v>
      </c>
    </row>
    <row r="135" spans="1:5" ht="18" customHeight="1">
      <c r="A135" s="34" t="s">
        <v>268</v>
      </c>
      <c r="B135" s="94" t="s">
        <v>237</v>
      </c>
      <c r="C135" s="92">
        <v>110.5</v>
      </c>
      <c r="D135" s="92">
        <v>116.5</v>
      </c>
      <c r="E135" s="92">
        <v>127.5</v>
      </c>
    </row>
    <row r="136" spans="1:5" ht="18" customHeight="1">
      <c r="A136" s="34" t="s">
        <v>269</v>
      </c>
      <c r="B136" s="94" t="s">
        <v>237</v>
      </c>
      <c r="C136" s="92">
        <v>64.5</v>
      </c>
      <c r="D136" s="92">
        <v>68.5</v>
      </c>
      <c r="E136" s="92">
        <v>74.5</v>
      </c>
    </row>
    <row r="137" spans="1:5" ht="18" customHeight="1">
      <c r="A137" s="34" t="s">
        <v>270</v>
      </c>
      <c r="B137" s="94" t="s">
        <v>237</v>
      </c>
      <c r="C137" s="92">
        <v>53.5</v>
      </c>
      <c r="D137" s="92">
        <v>36</v>
      </c>
      <c r="E137" s="92">
        <v>38</v>
      </c>
    </row>
    <row r="138" spans="1:5" ht="18" customHeight="1">
      <c r="A138" s="34" t="s">
        <v>271</v>
      </c>
      <c r="B138" s="94" t="s">
        <v>237</v>
      </c>
      <c r="C138" s="92">
        <v>180</v>
      </c>
      <c r="D138" s="92">
        <v>187</v>
      </c>
      <c r="E138" s="92">
        <v>207.5</v>
      </c>
    </row>
    <row r="139" spans="1:5" ht="18" customHeight="1">
      <c r="A139" s="34" t="s">
        <v>272</v>
      </c>
      <c r="B139" s="94" t="s">
        <v>237</v>
      </c>
      <c r="C139" s="92">
        <v>149</v>
      </c>
      <c r="D139" s="92">
        <v>155.5</v>
      </c>
      <c r="E139" s="92">
        <v>172.5</v>
      </c>
    </row>
    <row r="140" spans="1:5" ht="18" customHeight="1">
      <c r="A140" s="34" t="s">
        <v>264</v>
      </c>
      <c r="B140" s="94" t="s">
        <v>237</v>
      </c>
      <c r="C140" s="92">
        <v>80</v>
      </c>
      <c r="D140" s="92">
        <v>84</v>
      </c>
      <c r="E140" s="92">
        <v>93</v>
      </c>
    </row>
    <row r="141" spans="1:5" ht="18" customHeight="1">
      <c r="A141" s="34" t="s">
        <v>265</v>
      </c>
      <c r="B141" s="94" t="s">
        <v>237</v>
      </c>
      <c r="C141" s="92">
        <v>80</v>
      </c>
      <c r="D141" s="92">
        <v>84</v>
      </c>
      <c r="E141" s="92">
        <v>93</v>
      </c>
    </row>
    <row r="142" spans="1:5" ht="18" customHeight="1">
      <c r="A142" s="34" t="s">
        <v>273</v>
      </c>
      <c r="B142" s="94" t="s">
        <v>237</v>
      </c>
      <c r="C142" s="92">
        <v>149</v>
      </c>
      <c r="D142" s="92">
        <v>155.5</v>
      </c>
      <c r="E142" s="92">
        <v>172.5</v>
      </c>
    </row>
    <row r="143" spans="1:5" ht="20.25" customHeight="1">
      <c r="A143" s="500" t="s">
        <v>424</v>
      </c>
      <c r="B143" s="500"/>
      <c r="C143" s="500"/>
      <c r="D143" s="500"/>
      <c r="E143" s="500"/>
    </row>
    <row r="144" spans="1:5" ht="33.75" customHeight="1">
      <c r="A144" s="34" t="s">
        <v>425</v>
      </c>
      <c r="B144" s="94" t="s">
        <v>305</v>
      </c>
      <c r="C144" s="49">
        <v>517</v>
      </c>
      <c r="D144" s="49">
        <v>562</v>
      </c>
      <c r="E144" s="49">
        <v>597</v>
      </c>
    </row>
    <row r="145" spans="1:5" ht="37.5" customHeight="1">
      <c r="A145" s="34" t="s">
        <v>426</v>
      </c>
      <c r="B145" s="94" t="s">
        <v>305</v>
      </c>
      <c r="C145" s="49">
        <v>517</v>
      </c>
      <c r="D145" s="49">
        <v>562</v>
      </c>
      <c r="E145" s="49">
        <v>597</v>
      </c>
    </row>
    <row r="146" spans="1:5" ht="31.5" customHeight="1">
      <c r="A146" s="34" t="s">
        <v>427</v>
      </c>
      <c r="B146" s="94" t="s">
        <v>305</v>
      </c>
      <c r="C146" s="49">
        <v>517</v>
      </c>
      <c r="D146" s="49">
        <v>562</v>
      </c>
      <c r="E146" s="49">
        <v>597</v>
      </c>
    </row>
    <row r="147" spans="1:5" ht="37.5" customHeight="1">
      <c r="A147" s="34" t="s">
        <v>428</v>
      </c>
      <c r="B147" s="94" t="s">
        <v>203</v>
      </c>
      <c r="C147" s="49">
        <v>378</v>
      </c>
      <c r="D147" s="49">
        <v>411</v>
      </c>
      <c r="E147" s="49">
        <v>436</v>
      </c>
    </row>
    <row r="148" spans="1:5" ht="33" customHeight="1">
      <c r="A148" s="34" t="s">
        <v>429</v>
      </c>
      <c r="B148" s="94" t="s">
        <v>203</v>
      </c>
      <c r="C148" s="49">
        <v>378</v>
      </c>
      <c r="D148" s="49">
        <v>411</v>
      </c>
      <c r="E148" s="49">
        <v>436</v>
      </c>
    </row>
    <row r="149" spans="1:5" ht="33" customHeight="1">
      <c r="A149" s="34" t="s">
        <v>430</v>
      </c>
      <c r="B149" s="94" t="s">
        <v>203</v>
      </c>
      <c r="C149" s="49">
        <v>378</v>
      </c>
      <c r="D149" s="49">
        <v>411</v>
      </c>
      <c r="E149" s="49">
        <v>436</v>
      </c>
    </row>
    <row r="150" spans="1:5" ht="35.25" customHeight="1">
      <c r="A150" s="34" t="s">
        <v>431</v>
      </c>
      <c r="B150" s="94" t="s">
        <v>203</v>
      </c>
      <c r="C150" s="49">
        <v>378</v>
      </c>
      <c r="D150" s="49">
        <v>411</v>
      </c>
      <c r="E150" s="49">
        <v>436</v>
      </c>
    </row>
    <row r="151" spans="1:5" ht="31.5" customHeight="1">
      <c r="A151" s="34" t="s">
        <v>432</v>
      </c>
      <c r="B151" s="94" t="s">
        <v>203</v>
      </c>
      <c r="C151" s="49">
        <v>378</v>
      </c>
      <c r="D151" s="49">
        <v>411</v>
      </c>
      <c r="E151" s="49">
        <v>436</v>
      </c>
    </row>
    <row r="152" spans="1:5" ht="28.5" customHeight="1">
      <c r="A152" s="34" t="s">
        <v>433</v>
      </c>
      <c r="B152" s="94" t="s">
        <v>203</v>
      </c>
      <c r="C152" s="49">
        <v>378</v>
      </c>
      <c r="D152" s="49">
        <v>411</v>
      </c>
      <c r="E152" s="49">
        <v>436</v>
      </c>
    </row>
    <row r="153" spans="1:5" ht="28.5" customHeight="1">
      <c r="A153" s="497" t="s">
        <v>809</v>
      </c>
      <c r="B153" s="484"/>
      <c r="C153" s="484"/>
      <c r="D153" s="484"/>
      <c r="E153" s="484"/>
    </row>
    <row r="154" spans="1:5" ht="24" customHeight="1">
      <c r="A154" s="37" t="s">
        <v>808</v>
      </c>
      <c r="B154" s="214" t="s">
        <v>305</v>
      </c>
      <c r="C154" s="92">
        <v>589</v>
      </c>
      <c r="D154" s="92">
        <v>589</v>
      </c>
      <c r="E154" s="92">
        <v>589</v>
      </c>
    </row>
    <row r="155" spans="1:5" ht="24" customHeight="1">
      <c r="A155" s="37" t="s">
        <v>807</v>
      </c>
      <c r="B155" s="94" t="s">
        <v>237</v>
      </c>
      <c r="C155" s="92">
        <v>206.15</v>
      </c>
      <c r="D155" s="92">
        <v>206.15</v>
      </c>
      <c r="E155" s="92">
        <v>206.15</v>
      </c>
    </row>
    <row r="156" spans="1:5" ht="22.5" customHeight="1">
      <c r="A156" s="34" t="s">
        <v>268</v>
      </c>
      <c r="B156" s="94" t="s">
        <v>237</v>
      </c>
      <c r="C156" s="92">
        <v>191.25</v>
      </c>
      <c r="D156" s="92">
        <v>116.5</v>
      </c>
      <c r="E156" s="92">
        <v>127.5</v>
      </c>
    </row>
    <row r="157" spans="1:5" ht="23.25" customHeight="1">
      <c r="A157" s="34" t="s">
        <v>269</v>
      </c>
      <c r="B157" s="94" t="s">
        <v>237</v>
      </c>
      <c r="C157" s="92">
        <v>102</v>
      </c>
      <c r="D157" s="92">
        <v>68.5</v>
      </c>
      <c r="E157" s="92">
        <v>74.5</v>
      </c>
    </row>
    <row r="158" spans="1:5" ht="27" customHeight="1">
      <c r="A158" s="34" t="s">
        <v>270</v>
      </c>
      <c r="B158" s="94" t="s">
        <v>237</v>
      </c>
      <c r="C158" s="92">
        <v>102</v>
      </c>
      <c r="D158" s="92">
        <v>56.5</v>
      </c>
      <c r="E158" s="92">
        <v>61.5</v>
      </c>
    </row>
    <row r="159" spans="1:5" ht="21" customHeight="1">
      <c r="A159" s="34" t="s">
        <v>271</v>
      </c>
      <c r="B159" s="94" t="s">
        <v>237</v>
      </c>
      <c r="C159" s="92">
        <v>426.3</v>
      </c>
      <c r="D159" s="92">
        <v>187</v>
      </c>
      <c r="E159" s="92">
        <v>207.5</v>
      </c>
    </row>
    <row r="160" spans="1:5" ht="18.75" customHeight="1">
      <c r="A160" s="34" t="s">
        <v>272</v>
      </c>
      <c r="B160" s="94" t="s">
        <v>237</v>
      </c>
      <c r="C160" s="92">
        <v>331.5</v>
      </c>
      <c r="D160" s="92">
        <v>331.5</v>
      </c>
      <c r="E160" s="92">
        <v>331.5</v>
      </c>
    </row>
    <row r="161" spans="1:5" ht="21.75" customHeight="1">
      <c r="A161" s="34" t="s">
        <v>273</v>
      </c>
      <c r="B161" s="94" t="s">
        <v>237</v>
      </c>
      <c r="C161" s="92">
        <v>318.75</v>
      </c>
      <c r="D161" s="92">
        <v>318.75</v>
      </c>
      <c r="E161" s="92">
        <v>318.75</v>
      </c>
    </row>
    <row r="163" spans="1:5" ht="15">
      <c r="A163" s="496" t="s">
        <v>221</v>
      </c>
      <c r="B163" s="496"/>
      <c r="C163" s="496"/>
      <c r="D163" s="496"/>
      <c r="E163" s="496"/>
    </row>
    <row r="164" spans="1:5" ht="15">
      <c r="A164" s="496"/>
      <c r="B164" s="496"/>
      <c r="C164" s="496"/>
      <c r="D164" s="496"/>
      <c r="E164" s="496"/>
    </row>
    <row r="165" spans="1:5" ht="15">
      <c r="A165" s="496"/>
      <c r="B165" s="496"/>
      <c r="C165" s="496"/>
      <c r="D165" s="496"/>
      <c r="E165" s="496"/>
    </row>
  </sheetData>
  <sheetProtection/>
  <mergeCells count="51">
    <mergeCell ref="A53:E53"/>
    <mergeCell ref="C14:E14"/>
    <mergeCell ref="C15:E15"/>
    <mergeCell ref="C16:E16"/>
    <mergeCell ref="C17:E17"/>
    <mergeCell ref="D132:D133"/>
    <mergeCell ref="A143:E143"/>
    <mergeCell ref="A131:E131"/>
    <mergeCell ref="A120:E120"/>
    <mergeCell ref="A102:E102"/>
    <mergeCell ref="B132:B133"/>
    <mergeCell ref="A103:E103"/>
    <mergeCell ref="E132:E133"/>
    <mergeCell ref="C4:F4"/>
    <mergeCell ref="C19:E19"/>
    <mergeCell ref="C20:E20"/>
    <mergeCell ref="A5:E5"/>
    <mergeCell ref="A7:E7"/>
    <mergeCell ref="A163:E165"/>
    <mergeCell ref="A97:E97"/>
    <mergeCell ref="A153:E153"/>
    <mergeCell ref="A132:A133"/>
    <mergeCell ref="C132:C133"/>
    <mergeCell ref="A83:E83"/>
    <mergeCell ref="D30:E30"/>
    <mergeCell ref="D38:E38"/>
    <mergeCell ref="D39:E39"/>
    <mergeCell ref="D40:E40"/>
    <mergeCell ref="C2:E2"/>
    <mergeCell ref="C3:E3"/>
    <mergeCell ref="A23:E23"/>
    <mergeCell ref="A64:E64"/>
    <mergeCell ref="A43:E43"/>
    <mergeCell ref="D42:E42"/>
    <mergeCell ref="A8:E8"/>
    <mergeCell ref="C9:E9"/>
    <mergeCell ref="C10:E10"/>
    <mergeCell ref="C11:E11"/>
    <mergeCell ref="C18:E18"/>
    <mergeCell ref="C12:E12"/>
    <mergeCell ref="C13:E13"/>
    <mergeCell ref="D32:E32"/>
    <mergeCell ref="A89:E89"/>
    <mergeCell ref="D25:E25"/>
    <mergeCell ref="D26:E26"/>
    <mergeCell ref="D37:E37"/>
    <mergeCell ref="D28:E28"/>
    <mergeCell ref="D29:E29"/>
    <mergeCell ref="D35:E35"/>
    <mergeCell ref="D41:E41"/>
    <mergeCell ref="D34:E34"/>
  </mergeCells>
  <hyperlinks>
    <hyperlink ref="C2" r:id="rId1" display="www.dvresurs.ru"/>
    <hyperlink ref="C3" r:id="rId2" display="fkc27@yandex.ru"/>
    <hyperlink ref="C4:F4" r:id="rId3" display="              @fasadnokrovelnyitsentr"/>
  </hyperlinks>
  <printOptions/>
  <pageMargins left="0.2362204724409449" right="0.2362204724409449" top="0.1968503937007874" bottom="0.1968503937007874" header="0.31496062992125984" footer="0.31496062992125984"/>
  <pageSetup fitToHeight="0" fitToWidth="1" horizontalDpi="600" verticalDpi="600" orientation="portrait" paperSize="9" scale="87" r:id="rId5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E172"/>
  <sheetViews>
    <sheetView zoomScalePageLayoutView="0" workbookViewId="0" topLeftCell="A160">
      <selection activeCell="A87" sqref="A87"/>
    </sheetView>
  </sheetViews>
  <sheetFormatPr defaultColWidth="9.140625" defaultRowHeight="15"/>
  <cols>
    <col min="1" max="1" width="50.8515625" style="0" customWidth="1"/>
    <col min="3" max="3" width="14.7109375" style="0" hidden="1" customWidth="1"/>
    <col min="4" max="4" width="14.7109375" style="0" customWidth="1"/>
    <col min="5" max="5" width="14.57421875" style="0" customWidth="1"/>
    <col min="7" max="8" width="11.57421875" style="0" customWidth="1"/>
    <col min="9" max="10" width="11.140625" style="0" customWidth="1"/>
  </cols>
  <sheetData>
    <row r="1" ht="26.25">
      <c r="A1" s="26" t="s">
        <v>217</v>
      </c>
    </row>
    <row r="2" spans="1:5" ht="18.75">
      <c r="A2" s="3" t="s">
        <v>396</v>
      </c>
      <c r="B2" s="3"/>
      <c r="C2" s="385" t="s">
        <v>397</v>
      </c>
      <c r="D2" s="385"/>
      <c r="E2" s="385"/>
    </row>
    <row r="3" spans="1:5" ht="18.75">
      <c r="A3" s="13" t="s">
        <v>219</v>
      </c>
      <c r="B3" s="3"/>
      <c r="C3" s="385" t="s">
        <v>398</v>
      </c>
      <c r="D3" s="385"/>
      <c r="E3" s="385"/>
    </row>
    <row r="4" ht="15" customHeight="1">
      <c r="A4" s="2"/>
    </row>
    <row r="5" spans="1:5" ht="21" customHeight="1" thickBot="1">
      <c r="A5" s="4" t="s">
        <v>214</v>
      </c>
      <c r="B5" s="262" t="s">
        <v>236</v>
      </c>
      <c r="C5" s="5" t="s">
        <v>198</v>
      </c>
      <c r="D5" s="262" t="s">
        <v>199</v>
      </c>
      <c r="E5" s="5" t="s">
        <v>200</v>
      </c>
    </row>
    <row r="6" spans="1:5" ht="21.75" customHeight="1" thickBot="1">
      <c r="A6" s="314" t="s">
        <v>957</v>
      </c>
      <c r="B6" s="315" t="s">
        <v>102</v>
      </c>
      <c r="C6" s="316" t="s">
        <v>958</v>
      </c>
      <c r="D6" s="317" t="s">
        <v>959</v>
      </c>
      <c r="E6" s="318" t="s">
        <v>960</v>
      </c>
    </row>
    <row r="7" spans="1:5" ht="21.75" customHeight="1" thickBot="1">
      <c r="A7" s="514" t="s">
        <v>956</v>
      </c>
      <c r="B7" s="514"/>
      <c r="C7" s="514"/>
      <c r="D7" s="514"/>
      <c r="E7" s="514"/>
    </row>
    <row r="8" spans="1:5" ht="21" customHeight="1">
      <c r="A8" s="308" t="s">
        <v>961</v>
      </c>
      <c r="B8" s="309" t="s">
        <v>962</v>
      </c>
      <c r="C8" s="310"/>
      <c r="D8" s="310" t="s">
        <v>963</v>
      </c>
      <c r="E8" s="311" t="s">
        <v>963</v>
      </c>
    </row>
    <row r="9" spans="1:5" ht="21" customHeight="1">
      <c r="A9" s="312" t="s">
        <v>964</v>
      </c>
      <c r="B9" s="313" t="s">
        <v>962</v>
      </c>
      <c r="C9" s="311"/>
      <c r="D9" s="311" t="s">
        <v>965</v>
      </c>
      <c r="E9" s="311" t="s">
        <v>965</v>
      </c>
    </row>
    <row r="10" s="430" customFormat="1" ht="11.25" customHeight="1" thickBot="1">
      <c r="A10" s="539"/>
    </row>
    <row r="11" spans="1:5" ht="21" customHeight="1">
      <c r="A11" s="321" t="s">
        <v>966</v>
      </c>
      <c r="B11" s="322" t="s">
        <v>962</v>
      </c>
      <c r="C11" s="323"/>
      <c r="D11" s="323" t="s">
        <v>967</v>
      </c>
      <c r="E11" s="324" t="s">
        <v>968</v>
      </c>
    </row>
    <row r="12" spans="1:5" ht="21" customHeight="1">
      <c r="A12" s="331" t="s">
        <v>969</v>
      </c>
      <c r="B12" s="332" t="s">
        <v>962</v>
      </c>
      <c r="C12" s="333"/>
      <c r="D12" s="333" t="s">
        <v>970</v>
      </c>
      <c r="E12" s="334" t="s">
        <v>971</v>
      </c>
    </row>
    <row r="13" spans="1:5" ht="10.5" customHeight="1">
      <c r="A13" s="515"/>
      <c r="B13" s="516"/>
      <c r="C13" s="516"/>
      <c r="D13" s="516"/>
      <c r="E13" s="516"/>
    </row>
    <row r="14" spans="1:5" ht="21" customHeight="1">
      <c r="A14" s="335" t="s">
        <v>972</v>
      </c>
      <c r="B14" s="309" t="s">
        <v>962</v>
      </c>
      <c r="C14" s="310"/>
      <c r="D14" s="310" t="s">
        <v>973</v>
      </c>
      <c r="E14" s="336" t="s">
        <v>974</v>
      </c>
    </row>
    <row r="15" spans="1:5" ht="21" customHeight="1">
      <c r="A15" s="325" t="s">
        <v>975</v>
      </c>
      <c r="B15" s="313" t="s">
        <v>962</v>
      </c>
      <c r="C15" s="311"/>
      <c r="D15" s="311" t="s">
        <v>976</v>
      </c>
      <c r="E15" s="326" t="s">
        <v>977</v>
      </c>
    </row>
    <row r="16" spans="1:5" ht="21" customHeight="1">
      <c r="A16" s="325" t="s">
        <v>978</v>
      </c>
      <c r="B16" s="313" t="s">
        <v>962</v>
      </c>
      <c r="C16" s="311"/>
      <c r="D16" s="311" t="s">
        <v>979</v>
      </c>
      <c r="E16" s="326" t="s">
        <v>979</v>
      </c>
    </row>
    <row r="17" spans="1:5" ht="21" customHeight="1">
      <c r="A17" s="325" t="s">
        <v>980</v>
      </c>
      <c r="B17" s="313" t="s">
        <v>962</v>
      </c>
      <c r="C17" s="311"/>
      <c r="D17" s="311" t="s">
        <v>981</v>
      </c>
      <c r="E17" s="326" t="s">
        <v>982</v>
      </c>
    </row>
    <row r="18" spans="1:5" ht="21" customHeight="1">
      <c r="A18" s="325" t="s">
        <v>983</v>
      </c>
      <c r="B18" s="313" t="s">
        <v>962</v>
      </c>
      <c r="C18" s="311"/>
      <c r="D18" s="311" t="s">
        <v>984</v>
      </c>
      <c r="E18" s="326" t="s">
        <v>985</v>
      </c>
    </row>
    <row r="19" spans="1:5" ht="21" customHeight="1">
      <c r="A19" s="325" t="s">
        <v>986</v>
      </c>
      <c r="B19" s="313" t="s">
        <v>962</v>
      </c>
      <c r="C19" s="311"/>
      <c r="D19" s="311">
        <v>580</v>
      </c>
      <c r="E19" s="326">
        <v>603</v>
      </c>
    </row>
    <row r="20" spans="1:5" ht="21" customHeight="1" thickBot="1">
      <c r="A20" s="327" t="s">
        <v>987</v>
      </c>
      <c r="B20" s="328" t="s">
        <v>962</v>
      </c>
      <c r="C20" s="337"/>
      <c r="D20" s="337">
        <v>533</v>
      </c>
      <c r="E20" s="338">
        <v>559</v>
      </c>
    </row>
    <row r="21" spans="1:5" ht="11.25" customHeight="1" thickBot="1">
      <c r="A21" s="511"/>
      <c r="B21" s="512"/>
      <c r="C21" s="512"/>
      <c r="D21" s="512"/>
      <c r="E21" s="513"/>
    </row>
    <row r="22" spans="1:5" ht="21" customHeight="1">
      <c r="A22" s="335" t="s">
        <v>1015</v>
      </c>
      <c r="B22" s="309" t="s">
        <v>962</v>
      </c>
      <c r="C22" s="310"/>
      <c r="D22" s="310">
        <v>994</v>
      </c>
      <c r="E22" s="336">
        <v>1035</v>
      </c>
    </row>
    <row r="23" spans="1:5" ht="21" customHeight="1" thickBot="1">
      <c r="A23" s="327" t="s">
        <v>988</v>
      </c>
      <c r="B23" s="328" t="s">
        <v>962</v>
      </c>
      <c r="C23" s="329"/>
      <c r="D23" s="329" t="s">
        <v>1021</v>
      </c>
      <c r="E23" s="330" t="s">
        <v>1022</v>
      </c>
    </row>
    <row r="24" spans="1:5" ht="21" customHeight="1">
      <c r="A24" s="335" t="s">
        <v>989</v>
      </c>
      <c r="B24" s="309" t="s">
        <v>962</v>
      </c>
      <c r="C24" s="310"/>
      <c r="D24" s="310" t="s">
        <v>990</v>
      </c>
      <c r="E24" s="336" t="s">
        <v>1023</v>
      </c>
    </row>
    <row r="25" spans="1:5" ht="21" customHeight="1" thickBot="1">
      <c r="A25" s="327" t="s">
        <v>1016</v>
      </c>
      <c r="B25" s="328" t="s">
        <v>962</v>
      </c>
      <c r="C25" s="329"/>
      <c r="D25" s="329" t="s">
        <v>1024</v>
      </c>
      <c r="E25" s="330" t="s">
        <v>1025</v>
      </c>
    </row>
    <row r="26" spans="1:5" ht="21" customHeight="1">
      <c r="A26" s="335" t="s">
        <v>1017</v>
      </c>
      <c r="B26" s="309" t="s">
        <v>962</v>
      </c>
      <c r="C26" s="310"/>
      <c r="D26" s="310" t="s">
        <v>1018</v>
      </c>
      <c r="E26" s="336" t="s">
        <v>1019</v>
      </c>
    </row>
    <row r="27" spans="1:5" ht="21" customHeight="1">
      <c r="A27" s="340" t="s">
        <v>1026</v>
      </c>
      <c r="B27" s="309" t="s">
        <v>962</v>
      </c>
      <c r="C27" s="310"/>
      <c r="D27" s="310" t="s">
        <v>1027</v>
      </c>
      <c r="E27" s="336" t="s">
        <v>1028</v>
      </c>
    </row>
    <row r="28" spans="1:5" ht="25.5" customHeight="1">
      <c r="A28" s="319" t="s">
        <v>723</v>
      </c>
      <c r="B28" s="320"/>
      <c r="C28" s="320"/>
      <c r="D28" s="320"/>
      <c r="E28" s="320"/>
    </row>
    <row r="29" spans="1:5" ht="21" customHeight="1">
      <c r="A29" s="263" t="s">
        <v>552</v>
      </c>
      <c r="B29" s="264" t="s">
        <v>249</v>
      </c>
      <c r="C29" s="137"/>
      <c r="D29" s="517">
        <v>552</v>
      </c>
      <c r="E29" s="518"/>
    </row>
    <row r="30" spans="1:5" ht="21" customHeight="1">
      <c r="A30" s="263" t="s">
        <v>388</v>
      </c>
      <c r="B30" s="264" t="s">
        <v>249</v>
      </c>
      <c r="C30" s="137"/>
      <c r="D30" s="517">
        <v>576</v>
      </c>
      <c r="E30" s="518"/>
    </row>
    <row r="31" spans="1:5" ht="20.25" customHeight="1">
      <c r="A31" s="263" t="s">
        <v>390</v>
      </c>
      <c r="B31" s="264" t="s">
        <v>249</v>
      </c>
      <c r="C31" s="137"/>
      <c r="D31" s="517">
        <v>307</v>
      </c>
      <c r="E31" s="518"/>
    </row>
    <row r="32" spans="1:5" ht="33" customHeight="1">
      <c r="A32" s="263" t="s">
        <v>389</v>
      </c>
      <c r="B32" s="264" t="s">
        <v>249</v>
      </c>
      <c r="C32" s="137"/>
      <c r="D32" s="517">
        <v>297</v>
      </c>
      <c r="E32" s="518"/>
    </row>
    <row r="33" spans="1:5" ht="19.5" customHeight="1">
      <c r="A33" s="263" t="s">
        <v>391</v>
      </c>
      <c r="B33" s="264" t="s">
        <v>249</v>
      </c>
      <c r="C33" s="137"/>
      <c r="D33" s="517">
        <v>307</v>
      </c>
      <c r="E33" s="518"/>
    </row>
    <row r="34" spans="1:5" ht="28.5" customHeight="1">
      <c r="A34" s="263" t="s">
        <v>392</v>
      </c>
      <c r="B34" s="264" t="s">
        <v>249</v>
      </c>
      <c r="C34" s="137"/>
      <c r="D34" s="517">
        <v>297</v>
      </c>
      <c r="E34" s="518"/>
    </row>
    <row r="35" spans="1:5" ht="21" customHeight="1">
      <c r="A35" s="265" t="s">
        <v>553</v>
      </c>
      <c r="B35" s="266" t="s">
        <v>203</v>
      </c>
      <c r="C35" s="137"/>
      <c r="D35" s="517">
        <v>307</v>
      </c>
      <c r="E35" s="518"/>
    </row>
    <row r="36" spans="1:5" ht="21" customHeight="1">
      <c r="A36" s="265" t="s">
        <v>554</v>
      </c>
      <c r="B36" s="266" t="s">
        <v>203</v>
      </c>
      <c r="C36" s="137"/>
      <c r="D36" s="517">
        <v>297</v>
      </c>
      <c r="E36" s="518"/>
    </row>
    <row r="37" spans="1:5" ht="21" customHeight="1">
      <c r="A37" s="265" t="s">
        <v>402</v>
      </c>
      <c r="B37" s="266" t="s">
        <v>203</v>
      </c>
      <c r="C37" s="137"/>
      <c r="D37" s="517">
        <v>1.55</v>
      </c>
      <c r="E37" s="518"/>
    </row>
    <row r="38" spans="1:5" ht="21.75" customHeight="1" thickBot="1">
      <c r="A38" s="505" t="s">
        <v>296</v>
      </c>
      <c r="B38" s="506"/>
      <c r="C38" s="507"/>
      <c r="D38" s="507"/>
      <c r="E38" s="508"/>
    </row>
    <row r="39" spans="1:5" ht="16.5" customHeight="1">
      <c r="A39" s="265" t="s">
        <v>288</v>
      </c>
      <c r="B39" s="266" t="s">
        <v>203</v>
      </c>
      <c r="C39" s="137"/>
      <c r="D39" s="517">
        <v>552</v>
      </c>
      <c r="E39" s="518"/>
    </row>
    <row r="40" spans="1:5" ht="16.5" customHeight="1" thickBot="1">
      <c r="A40" s="265" t="s">
        <v>289</v>
      </c>
      <c r="B40" s="266" t="s">
        <v>203</v>
      </c>
      <c r="C40" s="137"/>
      <c r="D40" s="517">
        <v>576</v>
      </c>
      <c r="E40" s="518"/>
    </row>
    <row r="41" spans="1:5" ht="22.5" customHeight="1" thickBot="1">
      <c r="A41" s="509" t="s">
        <v>297</v>
      </c>
      <c r="B41" s="510"/>
      <c r="C41" s="507"/>
      <c r="D41" s="507"/>
      <c r="E41" s="508"/>
    </row>
    <row r="42" spans="1:5" ht="16.5" customHeight="1">
      <c r="A42" s="265" t="s">
        <v>291</v>
      </c>
      <c r="B42" s="266" t="s">
        <v>203</v>
      </c>
      <c r="C42" s="137"/>
      <c r="D42" s="517">
        <v>307</v>
      </c>
      <c r="E42" s="518"/>
    </row>
    <row r="43" spans="1:5" ht="16.5" customHeight="1">
      <c r="A43" s="265" t="s">
        <v>290</v>
      </c>
      <c r="B43" s="266" t="s">
        <v>203</v>
      </c>
      <c r="C43" s="137"/>
      <c r="D43" s="517">
        <v>297</v>
      </c>
      <c r="E43" s="518"/>
    </row>
    <row r="44" spans="1:5" ht="16.5" customHeight="1">
      <c r="A44" s="265" t="s">
        <v>935</v>
      </c>
      <c r="B44" s="266" t="s">
        <v>203</v>
      </c>
      <c r="C44" s="137"/>
      <c r="D44" s="517">
        <v>307</v>
      </c>
      <c r="E44" s="518"/>
    </row>
    <row r="45" spans="1:5" ht="16.5" customHeight="1">
      <c r="A45" s="265" t="s">
        <v>292</v>
      </c>
      <c r="B45" s="266" t="s">
        <v>203</v>
      </c>
      <c r="C45" s="137"/>
      <c r="D45" s="517">
        <v>297</v>
      </c>
      <c r="E45" s="518"/>
    </row>
    <row r="46" spans="1:5" ht="16.5" customHeight="1">
      <c r="A46" s="265" t="s">
        <v>252</v>
      </c>
      <c r="B46" s="266" t="s">
        <v>203</v>
      </c>
      <c r="C46" s="137"/>
      <c r="D46" s="517">
        <v>307</v>
      </c>
      <c r="E46" s="518"/>
    </row>
    <row r="47" spans="1:5" ht="16.5" customHeight="1">
      <c r="A47" s="265" t="s">
        <v>293</v>
      </c>
      <c r="B47" s="266" t="s">
        <v>203</v>
      </c>
      <c r="C47" s="137"/>
      <c r="D47" s="517">
        <v>297</v>
      </c>
      <c r="E47" s="518"/>
    </row>
    <row r="48" spans="1:5" ht="16.5" customHeight="1">
      <c r="A48" s="265" t="s">
        <v>402</v>
      </c>
      <c r="B48" s="266" t="s">
        <v>203</v>
      </c>
      <c r="C48" s="137"/>
      <c r="D48" s="517">
        <v>1.55</v>
      </c>
      <c r="E48" s="518"/>
    </row>
    <row r="49" spans="1:5" ht="16.5" customHeight="1">
      <c r="A49" s="265" t="s">
        <v>294</v>
      </c>
      <c r="B49" s="266" t="s">
        <v>203</v>
      </c>
      <c r="C49" s="137"/>
      <c r="D49" s="517">
        <v>2370</v>
      </c>
      <c r="E49" s="518"/>
    </row>
    <row r="50" spans="1:5" ht="30" customHeight="1">
      <c r="A50" s="265" t="s">
        <v>991</v>
      </c>
      <c r="B50" s="266" t="s">
        <v>203</v>
      </c>
      <c r="C50" s="137"/>
      <c r="D50" s="517">
        <v>40</v>
      </c>
      <c r="E50" s="518"/>
    </row>
    <row r="51" spans="1:5" ht="16.5" customHeight="1">
      <c r="A51" s="265" t="s">
        <v>295</v>
      </c>
      <c r="B51" s="266" t="s">
        <v>203</v>
      </c>
      <c r="C51" s="137"/>
      <c r="D51" s="517">
        <v>380</v>
      </c>
      <c r="E51" s="518"/>
    </row>
    <row r="52" spans="1:5" ht="16.5" customHeight="1" thickBot="1">
      <c r="A52" s="267" t="s">
        <v>298</v>
      </c>
      <c r="B52" s="268" t="s">
        <v>203</v>
      </c>
      <c r="C52" s="137"/>
      <c r="D52" s="517">
        <v>1237</v>
      </c>
      <c r="E52" s="518"/>
    </row>
    <row r="53" spans="1:5" ht="21" customHeight="1" thickBot="1">
      <c r="A53" s="509" t="s">
        <v>299</v>
      </c>
      <c r="B53" s="510"/>
      <c r="C53" s="507"/>
      <c r="D53" s="507"/>
      <c r="E53" s="508"/>
    </row>
    <row r="54" spans="1:5" ht="17.25" customHeight="1">
      <c r="A54" s="269" t="s">
        <v>300</v>
      </c>
      <c r="B54" s="270" t="s">
        <v>203</v>
      </c>
      <c r="C54" s="271"/>
      <c r="D54" s="517">
        <v>144</v>
      </c>
      <c r="E54" s="518"/>
    </row>
    <row r="55" spans="1:5" ht="17.25" customHeight="1">
      <c r="A55" s="265" t="s">
        <v>301</v>
      </c>
      <c r="B55" s="266" t="s">
        <v>203</v>
      </c>
      <c r="C55" s="271"/>
      <c r="D55" s="517">
        <v>137</v>
      </c>
      <c r="E55" s="518"/>
    </row>
    <row r="56" spans="1:5" ht="17.25" customHeight="1">
      <c r="A56" s="265" t="s">
        <v>302</v>
      </c>
      <c r="B56" s="266" t="s">
        <v>203</v>
      </c>
      <c r="C56" s="271"/>
      <c r="D56" s="517">
        <v>137</v>
      </c>
      <c r="E56" s="518"/>
    </row>
    <row r="57" spans="1:5" ht="35.25" customHeight="1" thickBot="1">
      <c r="A57" s="265" t="s">
        <v>726</v>
      </c>
      <c r="B57" s="266" t="s">
        <v>203</v>
      </c>
      <c r="C57" s="271"/>
      <c r="D57" s="517">
        <v>174</v>
      </c>
      <c r="E57" s="518"/>
    </row>
    <row r="58" spans="1:5" ht="22.5" customHeight="1">
      <c r="A58" s="537" t="s">
        <v>303</v>
      </c>
      <c r="B58" s="538"/>
      <c r="C58" s="507"/>
      <c r="D58" s="507"/>
      <c r="E58" s="508"/>
    </row>
    <row r="59" spans="1:5" ht="31.5">
      <c r="A59" s="272" t="s">
        <v>577</v>
      </c>
      <c r="B59" s="266" t="s">
        <v>203</v>
      </c>
      <c r="C59" s="137"/>
      <c r="D59" s="517">
        <v>3499</v>
      </c>
      <c r="E59" s="518"/>
    </row>
    <row r="60" spans="1:5" ht="15.75">
      <c r="A60" s="272" t="s">
        <v>578</v>
      </c>
      <c r="B60" s="266" t="s">
        <v>203</v>
      </c>
      <c r="C60" s="137"/>
      <c r="D60" s="517">
        <v>1.63</v>
      </c>
      <c r="E60" s="518"/>
    </row>
    <row r="61" spans="1:5" ht="15.75">
      <c r="A61" s="272" t="s">
        <v>579</v>
      </c>
      <c r="B61" s="266" t="s">
        <v>203</v>
      </c>
      <c r="C61" s="137"/>
      <c r="D61" s="517">
        <v>1.63</v>
      </c>
      <c r="E61" s="518"/>
    </row>
    <row r="62" spans="1:5" ht="15.75">
      <c r="A62" s="272" t="s">
        <v>580</v>
      </c>
      <c r="B62" s="266" t="s">
        <v>203</v>
      </c>
      <c r="C62" s="137"/>
      <c r="D62" s="517">
        <v>1.63</v>
      </c>
      <c r="E62" s="518"/>
    </row>
    <row r="63" spans="1:5" ht="15.75">
      <c r="A63" s="272" t="s">
        <v>581</v>
      </c>
      <c r="B63" s="266" t="s">
        <v>203</v>
      </c>
      <c r="C63" s="137"/>
      <c r="D63" s="517">
        <v>1.63</v>
      </c>
      <c r="E63" s="518"/>
    </row>
    <row r="64" spans="1:5" ht="30" customHeight="1">
      <c r="A64" s="272" t="s">
        <v>582</v>
      </c>
      <c r="B64" s="266" t="s">
        <v>203</v>
      </c>
      <c r="C64" s="137"/>
      <c r="D64" s="517">
        <v>1552</v>
      </c>
      <c r="E64" s="518"/>
    </row>
    <row r="65" spans="1:5" ht="15.75">
      <c r="A65" s="272" t="s">
        <v>583</v>
      </c>
      <c r="B65" s="213" t="s">
        <v>203</v>
      </c>
      <c r="C65" s="137"/>
      <c r="D65" s="517">
        <v>93</v>
      </c>
      <c r="E65" s="518"/>
    </row>
    <row r="66" spans="1:5" ht="36" customHeight="1">
      <c r="A66" s="272" t="s">
        <v>555</v>
      </c>
      <c r="B66" s="266" t="s">
        <v>203</v>
      </c>
      <c r="C66" s="137"/>
      <c r="D66" s="517">
        <v>313</v>
      </c>
      <c r="E66" s="518"/>
    </row>
    <row r="67" spans="1:5" ht="33" customHeight="1">
      <c r="A67" s="272" t="s">
        <v>556</v>
      </c>
      <c r="B67" s="266" t="s">
        <v>203</v>
      </c>
      <c r="C67" s="137"/>
      <c r="D67" s="517">
        <v>299</v>
      </c>
      <c r="E67" s="518"/>
    </row>
    <row r="68" spans="1:5" ht="32.25" customHeight="1">
      <c r="A68" s="272" t="s">
        <v>557</v>
      </c>
      <c r="B68" s="266" t="s">
        <v>203</v>
      </c>
      <c r="C68" s="137"/>
      <c r="D68" s="517">
        <v>346</v>
      </c>
      <c r="E68" s="518"/>
    </row>
    <row r="69" spans="1:5" ht="31.5">
      <c r="A69" s="272" t="s">
        <v>558</v>
      </c>
      <c r="B69" s="266" t="s">
        <v>203</v>
      </c>
      <c r="C69" s="137"/>
      <c r="D69" s="517">
        <v>346</v>
      </c>
      <c r="E69" s="518"/>
    </row>
    <row r="70" spans="1:5" ht="31.5">
      <c r="A70" s="272" t="s">
        <v>559</v>
      </c>
      <c r="B70" s="266" t="s">
        <v>203</v>
      </c>
      <c r="C70" s="137"/>
      <c r="D70" s="517">
        <v>346</v>
      </c>
      <c r="E70" s="518"/>
    </row>
    <row r="71" spans="1:5" ht="31.5">
      <c r="A71" s="272" t="s">
        <v>560</v>
      </c>
      <c r="B71" s="266" t="s">
        <v>203</v>
      </c>
      <c r="C71" s="137"/>
      <c r="D71" s="517">
        <v>299</v>
      </c>
      <c r="E71" s="518"/>
    </row>
    <row r="72" spans="1:5" ht="31.5">
      <c r="A72" s="272" t="s">
        <v>561</v>
      </c>
      <c r="B72" s="266" t="s">
        <v>203</v>
      </c>
      <c r="C72" s="137"/>
      <c r="D72" s="517">
        <v>346</v>
      </c>
      <c r="E72" s="518"/>
    </row>
    <row r="73" spans="1:5" ht="15.75">
      <c r="A73" s="272" t="s">
        <v>562</v>
      </c>
      <c r="B73" s="266" t="s">
        <v>203</v>
      </c>
      <c r="C73" s="137"/>
      <c r="D73" s="517">
        <v>346</v>
      </c>
      <c r="E73" s="518"/>
    </row>
    <row r="74" spans="1:5" ht="31.5">
      <c r="A74" s="272" t="s">
        <v>563</v>
      </c>
      <c r="B74" s="266" t="s">
        <v>203</v>
      </c>
      <c r="C74" s="137"/>
      <c r="D74" s="517">
        <v>346</v>
      </c>
      <c r="E74" s="518"/>
    </row>
    <row r="75" spans="1:5" ht="31.5">
      <c r="A75" s="272" t="s">
        <v>564</v>
      </c>
      <c r="B75" s="266" t="s">
        <v>203</v>
      </c>
      <c r="C75" s="137"/>
      <c r="D75" s="517">
        <v>313</v>
      </c>
      <c r="E75" s="518"/>
    </row>
    <row r="76" spans="1:5" ht="31.5">
      <c r="A76" s="272" t="s">
        <v>565</v>
      </c>
      <c r="B76" s="266" t="s">
        <v>203</v>
      </c>
      <c r="C76" s="137"/>
      <c r="D76" s="517">
        <v>299</v>
      </c>
      <c r="E76" s="518"/>
    </row>
    <row r="77" spans="1:5" ht="31.5">
      <c r="A77" s="272" t="s">
        <v>566</v>
      </c>
      <c r="B77" s="266" t="s">
        <v>203</v>
      </c>
      <c r="C77" s="137"/>
      <c r="D77" s="517">
        <v>299</v>
      </c>
      <c r="E77" s="518"/>
    </row>
    <row r="78" spans="1:5" ht="15.75">
      <c r="A78" s="272" t="s">
        <v>567</v>
      </c>
      <c r="B78" s="266" t="s">
        <v>203</v>
      </c>
      <c r="C78" s="137"/>
      <c r="D78" s="517">
        <v>313</v>
      </c>
      <c r="E78" s="518"/>
    </row>
    <row r="79" spans="1:5" ht="31.5">
      <c r="A79" s="272" t="s">
        <v>568</v>
      </c>
      <c r="B79" s="266" t="s">
        <v>203</v>
      </c>
      <c r="C79" s="137"/>
      <c r="D79" s="517">
        <v>299</v>
      </c>
      <c r="E79" s="518"/>
    </row>
    <row r="80" spans="1:5" ht="15.75">
      <c r="A80" s="272" t="s">
        <v>569</v>
      </c>
      <c r="B80" s="266" t="s">
        <v>203</v>
      </c>
      <c r="C80" s="137"/>
      <c r="D80" s="517">
        <v>299</v>
      </c>
      <c r="E80" s="518"/>
    </row>
    <row r="81" spans="1:5" ht="31.5">
      <c r="A81" s="272" t="s">
        <v>570</v>
      </c>
      <c r="B81" s="266" t="s">
        <v>203</v>
      </c>
      <c r="C81" s="137"/>
      <c r="D81" s="517">
        <v>346</v>
      </c>
      <c r="E81" s="518"/>
    </row>
    <row r="82" spans="1:5" ht="15.75">
      <c r="A82" s="272" t="s">
        <v>571</v>
      </c>
      <c r="B82" s="266" t="s">
        <v>203</v>
      </c>
      <c r="C82" s="137"/>
      <c r="D82" s="517">
        <v>346</v>
      </c>
      <c r="E82" s="518"/>
    </row>
    <row r="83" spans="1:5" ht="31.5">
      <c r="A83" s="272" t="s">
        <v>572</v>
      </c>
      <c r="B83" s="266" t="s">
        <v>203</v>
      </c>
      <c r="C83" s="137"/>
      <c r="D83" s="517">
        <v>346</v>
      </c>
      <c r="E83" s="518"/>
    </row>
    <row r="84" spans="1:5" ht="15.75">
      <c r="A84" s="272" t="s">
        <v>573</v>
      </c>
      <c r="B84" s="266" t="s">
        <v>203</v>
      </c>
      <c r="C84" s="137"/>
      <c r="D84" s="517">
        <v>313</v>
      </c>
      <c r="E84" s="518"/>
    </row>
    <row r="85" spans="1:5" ht="31.5">
      <c r="A85" s="272" t="s">
        <v>574</v>
      </c>
      <c r="B85" s="266" t="s">
        <v>203</v>
      </c>
      <c r="C85" s="137"/>
      <c r="D85" s="517">
        <v>299</v>
      </c>
      <c r="E85" s="518"/>
    </row>
    <row r="86" spans="1:5" ht="15.75">
      <c r="A86" s="272" t="s">
        <v>575</v>
      </c>
      <c r="B86" s="266" t="s">
        <v>203</v>
      </c>
      <c r="C86" s="137"/>
      <c r="D86" s="517">
        <v>299</v>
      </c>
      <c r="E86" s="518"/>
    </row>
    <row r="87" spans="1:5" ht="31.5">
      <c r="A87" s="272" t="s">
        <v>576</v>
      </c>
      <c r="B87" s="266" t="s">
        <v>203</v>
      </c>
      <c r="C87" s="137"/>
      <c r="D87" s="517">
        <v>346</v>
      </c>
      <c r="E87" s="518"/>
    </row>
    <row r="88" spans="1:5" ht="21" customHeight="1" thickBot="1">
      <c r="A88" s="519" t="s">
        <v>306</v>
      </c>
      <c r="B88" s="520"/>
      <c r="C88" s="520"/>
      <c r="D88" s="520"/>
      <c r="E88" s="521"/>
    </row>
    <row r="89" spans="1:5" ht="31.5" customHeight="1">
      <c r="A89" s="273" t="s">
        <v>307</v>
      </c>
      <c r="B89" s="274" t="s">
        <v>203</v>
      </c>
      <c r="C89" s="137"/>
      <c r="D89" s="137">
        <v>1657.45</v>
      </c>
      <c r="E89" s="137">
        <v>1741.75</v>
      </c>
    </row>
    <row r="90" spans="1:5" ht="35.25" customHeight="1">
      <c r="A90" s="275" t="s">
        <v>308</v>
      </c>
      <c r="B90" s="274" t="s">
        <v>203</v>
      </c>
      <c r="C90" s="137"/>
      <c r="D90" s="137">
        <v>911.8</v>
      </c>
      <c r="E90" s="137">
        <v>958.2</v>
      </c>
    </row>
    <row r="91" spans="1:5" ht="28.5" customHeight="1" thickBot="1">
      <c r="A91" s="276" t="s">
        <v>304</v>
      </c>
      <c r="B91" s="274" t="s">
        <v>305</v>
      </c>
      <c r="C91" s="264"/>
      <c r="D91" s="264">
        <v>361.08</v>
      </c>
      <c r="E91" s="264">
        <v>379.46</v>
      </c>
    </row>
    <row r="92" spans="1:5" ht="25.5" customHeight="1" thickBot="1">
      <c r="A92" s="522" t="s">
        <v>309</v>
      </c>
      <c r="B92" s="529"/>
      <c r="C92" s="520"/>
      <c r="D92" s="520"/>
      <c r="E92" s="521"/>
    </row>
    <row r="93" spans="1:5" ht="16.5" customHeight="1">
      <c r="A93" s="277" t="s">
        <v>310</v>
      </c>
      <c r="B93" s="274" t="s">
        <v>403</v>
      </c>
      <c r="C93" s="137"/>
      <c r="D93" s="137">
        <v>200.95</v>
      </c>
      <c r="E93" s="137">
        <v>223.4</v>
      </c>
    </row>
    <row r="94" spans="1:5" ht="15.75">
      <c r="A94" s="277" t="s">
        <v>311</v>
      </c>
      <c r="B94" s="274" t="s">
        <v>403</v>
      </c>
      <c r="C94" s="137"/>
      <c r="D94" s="137">
        <v>204</v>
      </c>
      <c r="E94" s="137">
        <v>227.5</v>
      </c>
    </row>
    <row r="95" spans="1:5" ht="17.25" customHeight="1">
      <c r="A95" s="277" t="s">
        <v>312</v>
      </c>
      <c r="B95" s="274" t="s">
        <v>403</v>
      </c>
      <c r="C95" s="137"/>
      <c r="D95" s="137">
        <v>290.7</v>
      </c>
      <c r="E95" s="137">
        <v>320.3</v>
      </c>
    </row>
    <row r="96" spans="1:5" ht="15.75">
      <c r="A96" s="277" t="s">
        <v>313</v>
      </c>
      <c r="B96" s="274" t="s">
        <v>403</v>
      </c>
      <c r="C96" s="137"/>
      <c r="D96" s="137">
        <v>237.7</v>
      </c>
      <c r="E96" s="137">
        <v>261.15</v>
      </c>
    </row>
    <row r="97" spans="1:5" ht="31.5">
      <c r="A97" s="277" t="s">
        <v>317</v>
      </c>
      <c r="B97" s="274" t="s">
        <v>403</v>
      </c>
      <c r="C97" s="137"/>
      <c r="D97" s="137">
        <v>222.4</v>
      </c>
      <c r="E97" s="137">
        <v>243.8</v>
      </c>
    </row>
    <row r="98" spans="1:5" ht="18" customHeight="1">
      <c r="A98" s="278" t="s">
        <v>314</v>
      </c>
      <c r="B98" s="274" t="s">
        <v>403</v>
      </c>
      <c r="C98" s="137"/>
      <c r="D98" s="137">
        <v>211.15</v>
      </c>
      <c r="E98" s="137">
        <v>235.65</v>
      </c>
    </row>
    <row r="99" spans="1:5" ht="17.25" customHeight="1">
      <c r="A99" s="278" t="s">
        <v>315</v>
      </c>
      <c r="B99" s="274" t="s">
        <v>403</v>
      </c>
      <c r="C99" s="137"/>
      <c r="D99" s="137">
        <v>111.2</v>
      </c>
      <c r="E99" s="137">
        <v>122.4</v>
      </c>
    </row>
    <row r="100" spans="1:5" ht="17.25" customHeight="1">
      <c r="A100" s="278" t="s">
        <v>316</v>
      </c>
      <c r="B100" s="274" t="s">
        <v>203</v>
      </c>
      <c r="C100" s="137"/>
      <c r="D100" s="137">
        <v>210.15</v>
      </c>
      <c r="E100" s="137">
        <v>215.25</v>
      </c>
    </row>
    <row r="101" spans="1:5" ht="31.5">
      <c r="A101" s="278" t="s">
        <v>318</v>
      </c>
      <c r="B101" s="274" t="s">
        <v>203</v>
      </c>
      <c r="C101" s="137"/>
      <c r="D101" s="137">
        <v>4.1</v>
      </c>
      <c r="E101" s="137">
        <v>4.4</v>
      </c>
    </row>
    <row r="102" spans="1:5" ht="31.5">
      <c r="A102" s="278" t="s">
        <v>319</v>
      </c>
      <c r="B102" s="274" t="s">
        <v>203</v>
      </c>
      <c r="C102" s="137"/>
      <c r="D102" s="137">
        <v>4.3</v>
      </c>
      <c r="E102" s="137">
        <v>4.55</v>
      </c>
    </row>
    <row r="103" spans="1:5" ht="31.5">
      <c r="A103" s="278" t="s">
        <v>404</v>
      </c>
      <c r="B103" s="274" t="s">
        <v>203</v>
      </c>
      <c r="C103" s="137"/>
      <c r="D103" s="137">
        <v>4.1</v>
      </c>
      <c r="E103" s="137">
        <v>4.4</v>
      </c>
    </row>
    <row r="104" spans="1:5" ht="31.5">
      <c r="A104" s="279" t="s">
        <v>405</v>
      </c>
      <c r="B104" s="274" t="s">
        <v>203</v>
      </c>
      <c r="C104" s="137"/>
      <c r="D104" s="137">
        <v>4.3</v>
      </c>
      <c r="E104" s="137">
        <v>4.55</v>
      </c>
    </row>
    <row r="105" spans="1:5" ht="31.5">
      <c r="A105" s="279" t="s">
        <v>320</v>
      </c>
      <c r="B105" s="274" t="s">
        <v>203</v>
      </c>
      <c r="C105" s="137"/>
      <c r="D105" s="137">
        <v>6</v>
      </c>
      <c r="E105" s="137">
        <v>6.45</v>
      </c>
    </row>
    <row r="106" spans="1:5" ht="31.5">
      <c r="A106" s="305" t="s">
        <v>406</v>
      </c>
      <c r="B106" s="306" t="s">
        <v>203</v>
      </c>
      <c r="C106" s="307"/>
      <c r="D106" s="307">
        <v>3.35</v>
      </c>
      <c r="E106" s="307">
        <v>3.55</v>
      </c>
    </row>
    <row r="107" spans="1:5" ht="26.25" customHeight="1" thickBot="1">
      <c r="A107" s="530" t="s">
        <v>58</v>
      </c>
      <c r="B107" s="531"/>
      <c r="C107" s="531"/>
      <c r="D107" s="531"/>
      <c r="E107" s="532"/>
    </row>
    <row r="108" spans="1:5" ht="27" customHeight="1">
      <c r="A108" s="527" t="s">
        <v>1010</v>
      </c>
      <c r="B108" s="528"/>
      <c r="C108" s="528"/>
      <c r="D108" s="528"/>
      <c r="E108" s="528"/>
    </row>
    <row r="109" spans="1:5" ht="18" customHeight="1">
      <c r="A109" s="289" t="s">
        <v>995</v>
      </c>
      <c r="B109" s="280" t="s">
        <v>992</v>
      </c>
      <c r="C109" s="285"/>
      <c r="D109" s="285">
        <v>342</v>
      </c>
      <c r="E109" s="286">
        <v>350</v>
      </c>
    </row>
    <row r="110" spans="1:5" ht="21.75" customHeight="1">
      <c r="A110" s="290" t="s">
        <v>1003</v>
      </c>
      <c r="B110" s="283" t="s">
        <v>203</v>
      </c>
      <c r="C110" s="293"/>
      <c r="D110" s="293">
        <f>D109*2.102</f>
        <v>718.8839999999999</v>
      </c>
      <c r="E110" s="294">
        <f>E109*2.102</f>
        <v>735.6999999999999</v>
      </c>
    </row>
    <row r="111" spans="1:5" ht="21" customHeight="1">
      <c r="A111" s="291" t="s">
        <v>1004</v>
      </c>
      <c r="B111" s="287" t="s">
        <v>203</v>
      </c>
      <c r="C111" s="295"/>
      <c r="D111" s="295">
        <f>D109*2.7326</f>
        <v>934.5492</v>
      </c>
      <c r="E111" s="295">
        <f>E109*2.7326</f>
        <v>956.4100000000001</v>
      </c>
    </row>
    <row r="112" spans="1:5" ht="19.5" customHeight="1" thickBot="1">
      <c r="A112" s="292" t="s">
        <v>1005</v>
      </c>
      <c r="B112" s="288" t="s">
        <v>203</v>
      </c>
      <c r="C112" s="296"/>
      <c r="D112" s="296">
        <f>D109*3.679</f>
        <v>1258.2179999999998</v>
      </c>
      <c r="E112" s="296">
        <f>E109*3.679</f>
        <v>1287.6499999999999</v>
      </c>
    </row>
    <row r="113" spans="1:5" ht="31.5" customHeight="1">
      <c r="A113" s="533" t="s">
        <v>993</v>
      </c>
      <c r="B113" s="534"/>
      <c r="C113" s="534"/>
      <c r="D113" s="534"/>
      <c r="E113" s="534"/>
    </row>
    <row r="114" spans="1:5" ht="18">
      <c r="A114" s="297" t="s">
        <v>996</v>
      </c>
      <c r="B114" s="280" t="s">
        <v>992</v>
      </c>
      <c r="C114" s="281"/>
      <c r="D114" s="281">
        <v>408</v>
      </c>
      <c r="E114" s="282">
        <v>420</v>
      </c>
    </row>
    <row r="115" spans="1:5" ht="15.75">
      <c r="A115" s="303" t="s">
        <v>1006</v>
      </c>
      <c r="B115" s="283" t="s">
        <v>203</v>
      </c>
      <c r="C115" s="293"/>
      <c r="D115" s="293">
        <f>D114*2.102</f>
        <v>857.616</v>
      </c>
      <c r="E115" s="294">
        <f>E114*2.102</f>
        <v>882.8399999999999</v>
      </c>
    </row>
    <row r="116" spans="1:5" ht="15.75">
      <c r="A116" s="291" t="s">
        <v>1007</v>
      </c>
      <c r="B116" s="287" t="s">
        <v>203</v>
      </c>
      <c r="C116" s="295"/>
      <c r="D116" s="295">
        <f>D114*2.7326</f>
        <v>1114.9008000000001</v>
      </c>
      <c r="E116" s="295">
        <f>E114*2.7326</f>
        <v>1147.692</v>
      </c>
    </row>
    <row r="117" spans="1:5" ht="18" customHeight="1">
      <c r="A117" s="290" t="s">
        <v>1008</v>
      </c>
      <c r="B117" s="283" t="s">
        <v>203</v>
      </c>
      <c r="C117" s="295"/>
      <c r="D117" s="295">
        <f>D114*3.679</f>
        <v>1501.032</v>
      </c>
      <c r="E117" s="295">
        <f>E114*3.679</f>
        <v>1545.1799999999998</v>
      </c>
    </row>
    <row r="118" spans="1:5" ht="20.25" customHeight="1" thickBot="1">
      <c r="A118" s="535" t="s">
        <v>1009</v>
      </c>
      <c r="B118" s="536"/>
      <c r="C118" s="536"/>
      <c r="D118" s="536"/>
      <c r="E118" s="536"/>
    </row>
    <row r="119" spans="1:5" ht="15.75">
      <c r="A119" s="302" t="s">
        <v>997</v>
      </c>
      <c r="B119" s="215" t="s">
        <v>305</v>
      </c>
      <c r="C119" s="301"/>
      <c r="D119" s="301">
        <v>299</v>
      </c>
      <c r="E119" s="301">
        <v>308</v>
      </c>
    </row>
    <row r="120" spans="1:5" ht="15.75">
      <c r="A120" s="290" t="s">
        <v>59</v>
      </c>
      <c r="B120" s="300" t="s">
        <v>203</v>
      </c>
      <c r="C120" s="293"/>
      <c r="D120" s="293">
        <f>D119*2.4</f>
        <v>717.6</v>
      </c>
      <c r="E120" s="294">
        <f>E119*2.4</f>
        <v>739.1999999999999</v>
      </c>
    </row>
    <row r="121" spans="1:5" ht="15.75">
      <c r="A121" s="290" t="s">
        <v>60</v>
      </c>
      <c r="B121" s="300" t="s">
        <v>203</v>
      </c>
      <c r="C121" s="298"/>
      <c r="D121" s="298">
        <f>D119*3</f>
        <v>897</v>
      </c>
      <c r="E121" s="299">
        <f>E119*3</f>
        <v>924</v>
      </c>
    </row>
    <row r="122" spans="1:5" ht="15.75">
      <c r="A122" s="290" t="s">
        <v>61</v>
      </c>
      <c r="B122" s="283" t="s">
        <v>203</v>
      </c>
      <c r="C122" s="298"/>
      <c r="D122" s="298">
        <f>D119*3.6</f>
        <v>1076.4</v>
      </c>
      <c r="E122" s="299">
        <f>E119*3.6</f>
        <v>1108.8</v>
      </c>
    </row>
    <row r="123" spans="1:5" ht="16.5" thickBot="1">
      <c r="A123" s="290" t="s">
        <v>62</v>
      </c>
      <c r="B123" s="283" t="s">
        <v>203</v>
      </c>
      <c r="C123" s="284"/>
      <c r="D123" s="284">
        <f>D119*4.2</f>
        <v>1255.8</v>
      </c>
      <c r="E123" s="284">
        <f>E119*4.2</f>
        <v>1293.6000000000001</v>
      </c>
    </row>
    <row r="124" spans="1:5" ht="30" customHeight="1">
      <c r="A124" s="533" t="s">
        <v>994</v>
      </c>
      <c r="B124" s="534"/>
      <c r="C124" s="534"/>
      <c r="D124" s="534"/>
      <c r="E124" s="534"/>
    </row>
    <row r="125" spans="1:5" ht="18">
      <c r="A125" s="289" t="s">
        <v>998</v>
      </c>
      <c r="B125" s="280" t="s">
        <v>992</v>
      </c>
      <c r="C125" s="285"/>
      <c r="D125" s="285">
        <v>359</v>
      </c>
      <c r="E125" s="286">
        <v>368</v>
      </c>
    </row>
    <row r="126" spans="1:5" ht="15.75">
      <c r="A126" s="290" t="s">
        <v>999</v>
      </c>
      <c r="B126" s="283" t="s">
        <v>203</v>
      </c>
      <c r="C126" s="293"/>
      <c r="D126" s="293">
        <f>D125*2.4</f>
        <v>861.6</v>
      </c>
      <c r="E126" s="294">
        <f>E125*2.4</f>
        <v>883.1999999999999</v>
      </c>
    </row>
    <row r="127" spans="1:5" ht="15.75">
      <c r="A127" s="290" t="s">
        <v>1000</v>
      </c>
      <c r="B127" s="283" t="s">
        <v>203</v>
      </c>
      <c r="C127" s="298"/>
      <c r="D127" s="298">
        <f>D125*3</f>
        <v>1077</v>
      </c>
      <c r="E127" s="298">
        <f>E125*3</f>
        <v>1104</v>
      </c>
    </row>
    <row r="128" spans="1:5" ht="15.75">
      <c r="A128" s="290" t="s">
        <v>1001</v>
      </c>
      <c r="B128" s="283" t="s">
        <v>203</v>
      </c>
      <c r="C128" s="298"/>
      <c r="D128" s="298">
        <f>D125*3.6</f>
        <v>1292.4</v>
      </c>
      <c r="E128" s="298">
        <f>E125*3.6</f>
        <v>1324.8</v>
      </c>
    </row>
    <row r="129" spans="1:5" ht="16.5" thickBot="1">
      <c r="A129" s="292" t="s">
        <v>1002</v>
      </c>
      <c r="B129" s="288" t="s">
        <v>203</v>
      </c>
      <c r="C129" s="304"/>
      <c r="D129" s="341">
        <f>D125*4.2</f>
        <v>1507.8</v>
      </c>
      <c r="E129" s="304">
        <f>E125*4.2</f>
        <v>1545.6000000000001</v>
      </c>
    </row>
    <row r="130" spans="1:5" ht="15">
      <c r="A130" s="53"/>
      <c r="B130" s="21"/>
      <c r="C130" s="92"/>
      <c r="D130" s="53"/>
      <c r="E130" s="92"/>
    </row>
    <row r="131" spans="1:5" ht="27.75" customHeight="1" thickBot="1">
      <c r="A131" s="519" t="s">
        <v>321</v>
      </c>
      <c r="B131" s="529"/>
      <c r="C131" s="520"/>
      <c r="D131" s="520"/>
      <c r="E131" s="521"/>
    </row>
    <row r="132" spans="1:5" ht="23.25" customHeight="1">
      <c r="A132" s="216" t="s">
        <v>765</v>
      </c>
      <c r="B132" s="23" t="s">
        <v>305</v>
      </c>
      <c r="C132" s="49"/>
      <c r="D132" s="49">
        <v>348</v>
      </c>
      <c r="E132" s="49">
        <v>369</v>
      </c>
    </row>
    <row r="133" spans="1:5" ht="23.25" customHeight="1">
      <c r="A133" s="218" t="s">
        <v>22</v>
      </c>
      <c r="B133" s="17" t="s">
        <v>305</v>
      </c>
      <c r="C133" s="49"/>
      <c r="D133" s="49">
        <v>405</v>
      </c>
      <c r="E133" s="49">
        <v>430</v>
      </c>
    </row>
    <row r="134" spans="1:5" ht="21.75" customHeight="1">
      <c r="A134" s="218" t="s">
        <v>767</v>
      </c>
      <c r="B134" s="17" t="s">
        <v>305</v>
      </c>
      <c r="C134" s="49"/>
      <c r="D134" s="49">
        <v>445</v>
      </c>
      <c r="E134" s="49">
        <v>473</v>
      </c>
    </row>
    <row r="135" spans="1:5" ht="15">
      <c r="A135" s="217" t="s">
        <v>766</v>
      </c>
      <c r="B135" s="22" t="s">
        <v>305</v>
      </c>
      <c r="C135" s="49"/>
      <c r="D135" s="49">
        <v>517</v>
      </c>
      <c r="E135" s="49">
        <v>548</v>
      </c>
    </row>
    <row r="136" spans="1:5" ht="21.75" customHeight="1">
      <c r="A136" s="16" t="s">
        <v>407</v>
      </c>
      <c r="B136" s="17" t="s">
        <v>305</v>
      </c>
      <c r="C136" s="49"/>
      <c r="D136" s="49">
        <v>517</v>
      </c>
      <c r="E136" s="49">
        <v>548</v>
      </c>
    </row>
    <row r="137" spans="1:5" ht="23.25" customHeight="1">
      <c r="A137" s="16" t="s">
        <v>408</v>
      </c>
      <c r="B137" s="17" t="s">
        <v>305</v>
      </c>
      <c r="C137" s="49"/>
      <c r="D137" s="49">
        <v>570</v>
      </c>
      <c r="E137" s="49">
        <v>605</v>
      </c>
    </row>
    <row r="138" spans="1:5" ht="15">
      <c r="A138" s="16" t="s">
        <v>409</v>
      </c>
      <c r="B138" s="17" t="s">
        <v>305</v>
      </c>
      <c r="C138" s="49"/>
      <c r="D138" s="49">
        <v>570</v>
      </c>
      <c r="E138" s="49">
        <v>605</v>
      </c>
    </row>
    <row r="139" spans="1:5" ht="21.75" customHeight="1">
      <c r="A139" s="16" t="s">
        <v>410</v>
      </c>
      <c r="B139" s="17" t="s">
        <v>305</v>
      </c>
      <c r="C139" s="49"/>
      <c r="D139" s="49">
        <v>625</v>
      </c>
      <c r="E139" s="49">
        <v>663</v>
      </c>
    </row>
    <row r="140" spans="1:5" ht="21.75" customHeight="1">
      <c r="A140" s="16" t="s">
        <v>411</v>
      </c>
      <c r="B140" s="17" t="s">
        <v>305</v>
      </c>
      <c r="C140" s="49"/>
      <c r="D140" s="49">
        <v>783</v>
      </c>
      <c r="E140" s="49">
        <v>831</v>
      </c>
    </row>
    <row r="141" spans="1:5" ht="27" customHeight="1" thickBot="1">
      <c r="A141" s="16" t="s">
        <v>412</v>
      </c>
      <c r="B141" s="17" t="s">
        <v>305</v>
      </c>
      <c r="C141" s="49"/>
      <c r="D141" s="49">
        <v>608</v>
      </c>
      <c r="E141" s="49">
        <v>617645</v>
      </c>
    </row>
    <row r="142" spans="1:5" ht="27" customHeight="1" thickBot="1">
      <c r="A142" s="522" t="s">
        <v>323</v>
      </c>
      <c r="B142" s="523"/>
      <c r="C142" s="520"/>
      <c r="D142" s="520"/>
      <c r="E142" s="521"/>
    </row>
    <row r="143" spans="1:5" ht="21.75" customHeight="1">
      <c r="A143" s="10" t="s">
        <v>413</v>
      </c>
      <c r="B143" s="24" t="s">
        <v>419</v>
      </c>
      <c r="C143" s="49"/>
      <c r="D143" s="49">
        <v>562</v>
      </c>
      <c r="E143" s="49">
        <v>597</v>
      </c>
    </row>
    <row r="144" spans="1:5" ht="21.75" customHeight="1">
      <c r="A144" s="8" t="s">
        <v>415</v>
      </c>
      <c r="B144" s="24" t="s">
        <v>419</v>
      </c>
      <c r="C144" s="49"/>
      <c r="D144" s="49">
        <v>487</v>
      </c>
      <c r="E144" s="49">
        <v>517</v>
      </c>
    </row>
    <row r="145" spans="1:5" ht="33.75" customHeight="1">
      <c r="A145" s="8" t="s">
        <v>57</v>
      </c>
      <c r="B145" s="24" t="s">
        <v>419</v>
      </c>
      <c r="C145" s="49"/>
      <c r="D145" s="49">
        <v>221</v>
      </c>
      <c r="E145" s="49">
        <v>233</v>
      </c>
    </row>
    <row r="146" spans="1:5" ht="33.75" customHeight="1">
      <c r="A146" s="8" t="s">
        <v>416</v>
      </c>
      <c r="B146" s="24" t="s">
        <v>419</v>
      </c>
      <c r="C146" s="49"/>
      <c r="D146" s="49">
        <v>114</v>
      </c>
      <c r="E146" s="49">
        <v>118</v>
      </c>
    </row>
    <row r="147" spans="1:5" ht="15.75" customHeight="1">
      <c r="A147" s="8" t="s">
        <v>687</v>
      </c>
      <c r="B147" s="18" t="s">
        <v>322</v>
      </c>
      <c r="C147" s="49"/>
      <c r="D147" s="49">
        <v>166</v>
      </c>
      <c r="E147" s="49">
        <v>176</v>
      </c>
    </row>
    <row r="148" spans="1:5" ht="18.75" customHeight="1">
      <c r="A148" s="8" t="s">
        <v>56</v>
      </c>
      <c r="B148" s="18" t="s">
        <v>322</v>
      </c>
      <c r="C148" s="49"/>
      <c r="D148" s="49">
        <v>232</v>
      </c>
      <c r="E148" s="49">
        <v>245</v>
      </c>
    </row>
    <row r="149" spans="1:5" ht="19.5" customHeight="1">
      <c r="A149" s="8" t="s">
        <v>324</v>
      </c>
      <c r="B149" s="18" t="s">
        <v>203</v>
      </c>
      <c r="C149" s="49"/>
      <c r="D149" s="49">
        <v>395</v>
      </c>
      <c r="E149" s="49">
        <v>410</v>
      </c>
    </row>
    <row r="150" spans="1:5" ht="20.25" customHeight="1">
      <c r="A150" s="12" t="s">
        <v>327</v>
      </c>
      <c r="B150" s="18" t="s">
        <v>417</v>
      </c>
      <c r="C150" s="49"/>
      <c r="D150" s="49">
        <v>122</v>
      </c>
      <c r="E150" s="49">
        <v>136</v>
      </c>
    </row>
    <row r="151" spans="1:5" ht="21.75" customHeight="1">
      <c r="A151" s="12" t="s">
        <v>325</v>
      </c>
      <c r="B151" s="18" t="s">
        <v>417</v>
      </c>
      <c r="C151" s="49"/>
      <c r="D151" s="49">
        <v>173</v>
      </c>
      <c r="E151" s="49">
        <v>192</v>
      </c>
    </row>
    <row r="152" spans="1:5" ht="19.5" customHeight="1">
      <c r="A152" s="19" t="s">
        <v>326</v>
      </c>
      <c r="B152" s="25" t="s">
        <v>417</v>
      </c>
      <c r="C152" s="102"/>
      <c r="D152" s="102">
        <v>95</v>
      </c>
      <c r="E152" s="102">
        <v>107</v>
      </c>
    </row>
    <row r="153" spans="1:5" s="149" customFormat="1" ht="28.5" customHeight="1">
      <c r="A153" s="524" t="s">
        <v>328</v>
      </c>
      <c r="B153" s="525"/>
      <c r="C153" s="525"/>
      <c r="D153" s="525"/>
      <c r="E153" s="526"/>
    </row>
    <row r="154" spans="1:5" ht="30">
      <c r="A154" s="147" t="s">
        <v>516</v>
      </c>
      <c r="B154" s="148" t="s">
        <v>249</v>
      </c>
      <c r="C154" s="132"/>
      <c r="D154" s="132">
        <v>2938</v>
      </c>
      <c r="E154" s="132">
        <v>3173</v>
      </c>
    </row>
    <row r="155" spans="1:5" ht="30">
      <c r="A155" s="52" t="s">
        <v>517</v>
      </c>
      <c r="B155" s="46" t="s">
        <v>249</v>
      </c>
      <c r="C155" s="92"/>
      <c r="D155" s="92">
        <v>4274</v>
      </c>
      <c r="E155" s="92">
        <v>4570</v>
      </c>
    </row>
    <row r="156" spans="1:5" ht="30">
      <c r="A156" s="52" t="s">
        <v>518</v>
      </c>
      <c r="B156" s="46" t="s">
        <v>249</v>
      </c>
      <c r="C156" s="92"/>
      <c r="D156" s="92">
        <v>1918</v>
      </c>
      <c r="E156" s="92">
        <v>2051</v>
      </c>
    </row>
    <row r="157" spans="1:5" ht="30">
      <c r="A157" s="52" t="s">
        <v>519</v>
      </c>
      <c r="B157" s="46" t="s">
        <v>249</v>
      </c>
      <c r="C157" s="92"/>
      <c r="D157" s="92">
        <v>5447</v>
      </c>
      <c r="E157" s="92">
        <v>5865</v>
      </c>
    </row>
    <row r="158" spans="1:5" ht="30">
      <c r="A158" s="52" t="s">
        <v>520</v>
      </c>
      <c r="B158" s="46" t="s">
        <v>249</v>
      </c>
      <c r="C158" s="92"/>
      <c r="D158" s="92">
        <v>2938</v>
      </c>
      <c r="E158" s="92">
        <v>3173</v>
      </c>
    </row>
    <row r="159" spans="1:5" ht="30">
      <c r="A159" s="52" t="s">
        <v>521</v>
      </c>
      <c r="B159" s="46" t="s">
        <v>249</v>
      </c>
      <c r="C159" s="92"/>
      <c r="D159" s="92">
        <v>4274</v>
      </c>
      <c r="E159" s="92">
        <v>4570</v>
      </c>
    </row>
    <row r="160" spans="1:5" ht="15">
      <c r="A160" s="52" t="s">
        <v>522</v>
      </c>
      <c r="B160" s="46" t="s">
        <v>249</v>
      </c>
      <c r="C160" s="92"/>
      <c r="D160" s="92">
        <v>1745</v>
      </c>
      <c r="E160" s="92">
        <v>1867</v>
      </c>
    </row>
    <row r="161" spans="1:5" ht="15">
      <c r="A161" s="52" t="s">
        <v>523</v>
      </c>
      <c r="B161" s="46" t="s">
        <v>249</v>
      </c>
      <c r="C161" s="92"/>
      <c r="D161" s="92">
        <v>2693</v>
      </c>
      <c r="E161" s="92">
        <v>2877</v>
      </c>
    </row>
    <row r="162" spans="1:5" ht="30">
      <c r="A162" s="52" t="s">
        <v>524</v>
      </c>
      <c r="B162" s="46" t="s">
        <v>249</v>
      </c>
      <c r="C162" s="92"/>
      <c r="D162" s="92">
        <v>3978</v>
      </c>
      <c r="E162" s="92">
        <v>4264</v>
      </c>
    </row>
    <row r="163" spans="1:5" ht="15">
      <c r="A163" s="52" t="s">
        <v>525</v>
      </c>
      <c r="B163" s="46" t="s">
        <v>249</v>
      </c>
      <c r="C163" s="92"/>
      <c r="D163" s="92">
        <v>1469</v>
      </c>
      <c r="E163" s="92">
        <v>1581</v>
      </c>
    </row>
    <row r="164" spans="1:5" ht="15">
      <c r="A164" s="52" t="s">
        <v>526</v>
      </c>
      <c r="B164" s="46" t="s">
        <v>249</v>
      </c>
      <c r="C164" s="92"/>
      <c r="D164" s="92">
        <v>1918</v>
      </c>
      <c r="E164" s="92">
        <v>2051</v>
      </c>
    </row>
    <row r="165" spans="1:5" ht="30" customHeight="1">
      <c r="A165" s="52" t="s">
        <v>527</v>
      </c>
      <c r="B165" s="46" t="s">
        <v>249</v>
      </c>
      <c r="C165" s="92"/>
      <c r="D165" s="92">
        <v>2306</v>
      </c>
      <c r="E165" s="92">
        <v>2479</v>
      </c>
    </row>
    <row r="166" spans="1:5" ht="30" customHeight="1">
      <c r="A166" s="52" t="s">
        <v>528</v>
      </c>
      <c r="B166" s="46" t="s">
        <v>249</v>
      </c>
      <c r="C166" s="92"/>
      <c r="D166" s="92">
        <v>3754</v>
      </c>
      <c r="E166" s="92">
        <v>3999</v>
      </c>
    </row>
    <row r="167" spans="1:5" ht="30" customHeight="1">
      <c r="A167" s="52" t="s">
        <v>529</v>
      </c>
      <c r="B167" s="46" t="s">
        <v>249</v>
      </c>
      <c r="C167" s="92"/>
      <c r="D167" s="92">
        <v>2999</v>
      </c>
      <c r="E167" s="92">
        <v>3224</v>
      </c>
    </row>
    <row r="168" spans="1:5" ht="30" customHeight="1">
      <c r="A168" s="52" t="s">
        <v>530</v>
      </c>
      <c r="B168" s="46" t="s">
        <v>249</v>
      </c>
      <c r="C168" s="92"/>
      <c r="D168" s="92">
        <v>4305</v>
      </c>
      <c r="E168" s="92">
        <v>4641</v>
      </c>
    </row>
    <row r="169" spans="1:5" ht="30" customHeight="1">
      <c r="A169" s="52" t="s">
        <v>531</v>
      </c>
      <c r="B169" s="46" t="s">
        <v>249</v>
      </c>
      <c r="C169" s="92"/>
      <c r="D169" s="92">
        <v>14652</v>
      </c>
      <c r="E169" s="92">
        <v>15737</v>
      </c>
    </row>
    <row r="170" spans="1:5" ht="30" customHeight="1">
      <c r="A170" s="52" t="s">
        <v>532</v>
      </c>
      <c r="B170" s="46" t="s">
        <v>249</v>
      </c>
      <c r="C170" s="92"/>
      <c r="D170" s="92">
        <v>5406</v>
      </c>
      <c r="E170" s="92">
        <v>5814</v>
      </c>
    </row>
    <row r="171" spans="1:5" ht="30" customHeight="1" thickBot="1">
      <c r="A171" s="160" t="s">
        <v>533</v>
      </c>
      <c r="B171" s="46" t="s">
        <v>249</v>
      </c>
      <c r="C171" s="92"/>
      <c r="D171" s="92">
        <v>14637</v>
      </c>
      <c r="E171" s="92">
        <v>15729</v>
      </c>
    </row>
    <row r="172" spans="1:5" ht="63" customHeight="1">
      <c r="A172" s="451" t="s">
        <v>722</v>
      </c>
      <c r="B172" s="451"/>
      <c r="C172" s="451"/>
      <c r="D172" s="451"/>
      <c r="E172" s="451"/>
    </row>
  </sheetData>
  <sheetProtection/>
  <mergeCells count="76">
    <mergeCell ref="D86:E86"/>
    <mergeCell ref="D87:E87"/>
    <mergeCell ref="D82:E82"/>
    <mergeCell ref="D83:E83"/>
    <mergeCell ref="D84:E84"/>
    <mergeCell ref="D85:E85"/>
    <mergeCell ref="D78:E78"/>
    <mergeCell ref="D79:E79"/>
    <mergeCell ref="D80:E80"/>
    <mergeCell ref="D81:E81"/>
    <mergeCell ref="D74:E74"/>
    <mergeCell ref="D75:E75"/>
    <mergeCell ref="D76:E76"/>
    <mergeCell ref="D77:E77"/>
    <mergeCell ref="D70:E70"/>
    <mergeCell ref="D71:E71"/>
    <mergeCell ref="D72:E72"/>
    <mergeCell ref="D73:E73"/>
    <mergeCell ref="D66:E66"/>
    <mergeCell ref="D67:E67"/>
    <mergeCell ref="D68:E68"/>
    <mergeCell ref="D69:E69"/>
    <mergeCell ref="D62:E62"/>
    <mergeCell ref="D63:E63"/>
    <mergeCell ref="D64:E64"/>
    <mergeCell ref="D65:E65"/>
    <mergeCell ref="D57:E57"/>
    <mergeCell ref="D59:E59"/>
    <mergeCell ref="D60:E60"/>
    <mergeCell ref="D61:E61"/>
    <mergeCell ref="D52:E52"/>
    <mergeCell ref="D54:E54"/>
    <mergeCell ref="D55:E55"/>
    <mergeCell ref="D56:E56"/>
    <mergeCell ref="D48:E48"/>
    <mergeCell ref="D49:E49"/>
    <mergeCell ref="D50:E50"/>
    <mergeCell ref="D51:E51"/>
    <mergeCell ref="D44:E44"/>
    <mergeCell ref="D45:E45"/>
    <mergeCell ref="D46:E46"/>
    <mergeCell ref="D47:E47"/>
    <mergeCell ref="D39:E39"/>
    <mergeCell ref="D40:E40"/>
    <mergeCell ref="D42:E42"/>
    <mergeCell ref="D43:E43"/>
    <mergeCell ref="A124:E124"/>
    <mergeCell ref="A58:E58"/>
    <mergeCell ref="A10:IV10"/>
    <mergeCell ref="A53:E53"/>
    <mergeCell ref="D29:E29"/>
    <mergeCell ref="D30:E30"/>
    <mergeCell ref="D31:E31"/>
    <mergeCell ref="D32:E32"/>
    <mergeCell ref="D33:E33"/>
    <mergeCell ref="D34:E34"/>
    <mergeCell ref="A172:E172"/>
    <mergeCell ref="A88:E88"/>
    <mergeCell ref="A142:E142"/>
    <mergeCell ref="A153:E153"/>
    <mergeCell ref="A108:E108"/>
    <mergeCell ref="A92:E92"/>
    <mergeCell ref="A107:E107"/>
    <mergeCell ref="A113:E113"/>
    <mergeCell ref="A131:E131"/>
    <mergeCell ref="A118:E118"/>
    <mergeCell ref="C2:E2"/>
    <mergeCell ref="C3:E3"/>
    <mergeCell ref="A38:E38"/>
    <mergeCell ref="A41:E41"/>
    <mergeCell ref="A21:E21"/>
    <mergeCell ref="A7:E7"/>
    <mergeCell ref="A13:E13"/>
    <mergeCell ref="D35:E35"/>
    <mergeCell ref="D36:E36"/>
    <mergeCell ref="D37:E37"/>
  </mergeCells>
  <hyperlinks>
    <hyperlink ref="C2" r:id="rId1" display="www.dvresurs.ru"/>
    <hyperlink ref="C3" r:id="rId2" display="opt@dvresurs.ru"/>
  </hyperlinks>
  <printOptions/>
  <pageMargins left="0.2362204724409449" right="0.2362204724409449" top="0.1968503937007874" bottom="0.1968503937007874" header="0.31496062992125984" footer="0.31496062992125984"/>
  <pageSetup fitToHeight="0" fitToWidth="1" horizontalDpi="600" verticalDpi="600" orientation="portrait" paperSize="9" r:id="rId4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C66FF"/>
  </sheetPr>
  <dimension ref="A1:I24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52.421875" style="0" customWidth="1"/>
    <col min="2" max="2" width="8.28125" style="0" customWidth="1"/>
    <col min="3" max="3" width="11.57421875" style="0" hidden="1" customWidth="1"/>
    <col min="4" max="4" width="15.7109375" style="0" customWidth="1"/>
    <col min="5" max="5" width="19.140625" style="0" customWidth="1"/>
  </cols>
  <sheetData>
    <row r="1" ht="26.25">
      <c r="A1" s="26" t="s">
        <v>217</v>
      </c>
    </row>
    <row r="2" spans="1:5" ht="21">
      <c r="A2" s="3" t="s">
        <v>396</v>
      </c>
      <c r="B2" s="3"/>
      <c r="C2" s="459" t="s">
        <v>222</v>
      </c>
      <c r="D2" s="460"/>
      <c r="E2" s="460"/>
    </row>
    <row r="3" spans="1:5" ht="18.75">
      <c r="A3" s="13" t="s">
        <v>219</v>
      </c>
      <c r="B3" s="3"/>
      <c r="C3" s="385" t="s">
        <v>220</v>
      </c>
      <c r="D3" s="385"/>
      <c r="E3" s="385"/>
    </row>
    <row r="4" spans="1:5" ht="29.25" customHeight="1">
      <c r="A4" s="2"/>
      <c r="C4" s="464" t="s">
        <v>730</v>
      </c>
      <c r="D4" s="464"/>
      <c r="E4" s="464"/>
    </row>
    <row r="5" spans="1:5" ht="18" customHeight="1" thickBot="1">
      <c r="A5" s="4" t="s">
        <v>214</v>
      </c>
      <c r="B5" s="5" t="s">
        <v>399</v>
      </c>
      <c r="C5" s="135" t="s">
        <v>198</v>
      </c>
      <c r="D5" s="135" t="s">
        <v>400</v>
      </c>
      <c r="E5" s="135" t="s">
        <v>200</v>
      </c>
    </row>
    <row r="6" spans="1:5" ht="19.5" customHeight="1">
      <c r="A6" s="540" t="s">
        <v>329</v>
      </c>
      <c r="B6" s="541"/>
      <c r="C6" s="542"/>
      <c r="D6" s="542"/>
      <c r="E6" s="543"/>
    </row>
    <row r="7" spans="1:5" ht="19.5" customHeight="1">
      <c r="A7" s="212" t="s">
        <v>40</v>
      </c>
      <c r="B7" s="136" t="s">
        <v>203</v>
      </c>
      <c r="C7" s="379">
        <v>750</v>
      </c>
      <c r="D7" s="379">
        <v>690</v>
      </c>
      <c r="E7" s="379">
        <v>725</v>
      </c>
    </row>
    <row r="8" spans="1:5" ht="23.25" customHeight="1">
      <c r="A8" s="212" t="s">
        <v>472</v>
      </c>
      <c r="B8" s="136" t="s">
        <v>203</v>
      </c>
      <c r="C8" s="137">
        <v>813</v>
      </c>
      <c r="D8" s="137">
        <v>835</v>
      </c>
      <c r="E8" s="137">
        <v>863</v>
      </c>
    </row>
    <row r="9" spans="1:5" ht="20.25" customHeight="1">
      <c r="A9" s="212" t="s">
        <v>473</v>
      </c>
      <c r="B9" s="136" t="s">
        <v>203</v>
      </c>
      <c r="C9" s="137">
        <v>1121</v>
      </c>
      <c r="D9" s="137">
        <v>1158</v>
      </c>
      <c r="E9" s="137">
        <v>1205</v>
      </c>
    </row>
    <row r="10" spans="1:9" ht="20.25" customHeight="1">
      <c r="A10" s="212" t="s">
        <v>474</v>
      </c>
      <c r="B10" s="136" t="s">
        <v>203</v>
      </c>
      <c r="C10" s="137">
        <v>1727</v>
      </c>
      <c r="D10" s="137">
        <v>1785</v>
      </c>
      <c r="E10" s="137">
        <v>1858</v>
      </c>
      <c r="I10" t="s">
        <v>816</v>
      </c>
    </row>
    <row r="11" spans="1:5" ht="18.75">
      <c r="A11" s="544" t="s">
        <v>330</v>
      </c>
      <c r="B11" s="542"/>
      <c r="C11" s="542"/>
      <c r="D11" s="542"/>
      <c r="E11" s="543"/>
    </row>
    <row r="12" spans="1:5" ht="26.25" customHeight="1">
      <c r="A12" s="345" t="s">
        <v>15</v>
      </c>
      <c r="B12" s="134" t="s">
        <v>203</v>
      </c>
      <c r="C12" s="49">
        <v>596</v>
      </c>
      <c r="D12" s="49">
        <v>618</v>
      </c>
      <c r="E12" s="49">
        <v>657</v>
      </c>
    </row>
    <row r="13" spans="1:5" ht="21" customHeight="1">
      <c r="A13" s="345" t="s">
        <v>16</v>
      </c>
      <c r="B13" s="18" t="s">
        <v>203</v>
      </c>
      <c r="C13" s="49">
        <v>784</v>
      </c>
      <c r="D13" s="49">
        <v>812</v>
      </c>
      <c r="E13" s="49">
        <v>866</v>
      </c>
    </row>
    <row r="14" spans="1:5" ht="15.75" customHeight="1">
      <c r="A14" s="545"/>
      <c r="B14" s="546"/>
      <c r="C14" s="546"/>
      <c r="D14" s="546"/>
      <c r="E14" s="547"/>
    </row>
    <row r="15" spans="1:5" ht="24.75" customHeight="1">
      <c r="A15" s="345" t="s">
        <v>17</v>
      </c>
      <c r="B15" s="136" t="s">
        <v>203</v>
      </c>
      <c r="C15" s="49">
        <v>404</v>
      </c>
      <c r="D15" s="49">
        <v>393</v>
      </c>
      <c r="E15" s="49">
        <v>420</v>
      </c>
    </row>
    <row r="16" spans="1:5" ht="22.5" customHeight="1">
      <c r="A16" s="345" t="s">
        <v>18</v>
      </c>
      <c r="B16" s="136" t="s">
        <v>203</v>
      </c>
      <c r="C16" s="49">
        <v>538</v>
      </c>
      <c r="D16" s="49">
        <v>516</v>
      </c>
      <c r="E16" s="49">
        <v>550</v>
      </c>
    </row>
    <row r="17" spans="1:5" ht="23.25" customHeight="1">
      <c r="A17" s="345" t="s">
        <v>393</v>
      </c>
      <c r="B17" s="136" t="s">
        <v>203</v>
      </c>
      <c r="C17" s="49">
        <v>689</v>
      </c>
      <c r="D17" s="49">
        <v>675</v>
      </c>
      <c r="E17" s="49">
        <v>720</v>
      </c>
    </row>
    <row r="18" spans="1:5" ht="32.25" customHeight="1">
      <c r="A18" s="345" t="s">
        <v>394</v>
      </c>
      <c r="B18" s="136" t="s">
        <v>203</v>
      </c>
      <c r="C18" s="49">
        <v>839</v>
      </c>
      <c r="D18" s="49">
        <v>778</v>
      </c>
      <c r="E18" s="49">
        <v>830</v>
      </c>
    </row>
    <row r="19" spans="1:5" ht="26.25" customHeight="1">
      <c r="A19" s="345" t="s">
        <v>395</v>
      </c>
      <c r="B19" s="136" t="s">
        <v>203</v>
      </c>
      <c r="C19" s="49">
        <v>997</v>
      </c>
      <c r="D19" s="49">
        <v>922</v>
      </c>
      <c r="E19" s="49">
        <v>990</v>
      </c>
    </row>
    <row r="20" spans="1:5" ht="26.25" customHeight="1">
      <c r="A20" s="345" t="s">
        <v>19</v>
      </c>
      <c r="B20" s="136" t="s">
        <v>203</v>
      </c>
      <c r="C20" s="49">
        <v>1128</v>
      </c>
      <c r="D20" s="49">
        <v>1119</v>
      </c>
      <c r="E20" s="49">
        <v>1192</v>
      </c>
    </row>
    <row r="21" spans="1:5" ht="28.5" customHeight="1">
      <c r="A21" s="345" t="s">
        <v>694</v>
      </c>
      <c r="B21" s="136" t="s">
        <v>203</v>
      </c>
      <c r="C21" s="49">
        <v>1518</v>
      </c>
      <c r="D21" s="49">
        <v>1384</v>
      </c>
      <c r="E21" s="49">
        <v>1477</v>
      </c>
    </row>
    <row r="22" spans="1:5" ht="28.5" customHeight="1">
      <c r="A22" s="345" t="s">
        <v>91</v>
      </c>
      <c r="B22" s="136" t="s">
        <v>203</v>
      </c>
      <c r="C22" s="49">
        <v>1752</v>
      </c>
      <c r="D22" s="49">
        <v>1733</v>
      </c>
      <c r="E22" s="49">
        <v>1832</v>
      </c>
    </row>
    <row r="23" spans="1:5" ht="31.5" customHeight="1">
      <c r="A23" s="342" t="s">
        <v>20</v>
      </c>
      <c r="B23" s="136" t="s">
        <v>203</v>
      </c>
      <c r="C23" s="49">
        <v>849</v>
      </c>
      <c r="D23" s="49">
        <v>871</v>
      </c>
      <c r="E23" s="49">
        <v>921</v>
      </c>
    </row>
    <row r="24" spans="1:5" ht="58.5" customHeight="1">
      <c r="A24" s="451" t="s">
        <v>221</v>
      </c>
      <c r="B24" s="451"/>
      <c r="C24" s="451"/>
      <c r="D24" s="451"/>
      <c r="E24" s="451"/>
    </row>
  </sheetData>
  <sheetProtection/>
  <mergeCells count="7">
    <mergeCell ref="A6:E6"/>
    <mergeCell ref="A11:E11"/>
    <mergeCell ref="A24:E24"/>
    <mergeCell ref="C2:E2"/>
    <mergeCell ref="C3:E3"/>
    <mergeCell ref="C4:E4"/>
    <mergeCell ref="A14:E14"/>
  </mergeCells>
  <hyperlinks>
    <hyperlink ref="C2" r:id="rId1" display="www.dvresurs.ru"/>
    <hyperlink ref="C3" r:id="rId2" display="opt@dvresurs.ru"/>
    <hyperlink ref="C4:E4" r:id="rId3" display="           @fasadnokrovelnyitsentr"/>
  </hyperlinks>
  <printOptions/>
  <pageMargins left="0.7" right="0.7" top="0.75" bottom="0.75" header="0.3" footer="0.3"/>
  <pageSetup horizontalDpi="600" verticalDpi="600" orientation="portrait" paperSize="9" r:id="rId5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4999699890613556"/>
    <pageSetUpPr fitToPage="1"/>
  </sheetPr>
  <dimension ref="A1:E41"/>
  <sheetViews>
    <sheetView zoomScalePageLayoutView="0" workbookViewId="0" topLeftCell="A1">
      <selection activeCell="E32" sqref="E32"/>
    </sheetView>
  </sheetViews>
  <sheetFormatPr defaultColWidth="9.140625" defaultRowHeight="15"/>
  <cols>
    <col min="1" max="1" width="52.140625" style="0" customWidth="1"/>
    <col min="3" max="4" width="9.8515625" style="0" bestFit="1" customWidth="1"/>
    <col min="5" max="5" width="10.8515625" style="0" bestFit="1" customWidth="1"/>
  </cols>
  <sheetData>
    <row r="1" ht="26.25">
      <c r="A1" s="1" t="s">
        <v>217</v>
      </c>
    </row>
    <row r="2" spans="1:5" ht="18.75">
      <c r="A2" s="3" t="s">
        <v>218</v>
      </c>
      <c r="B2" s="3"/>
      <c r="C2" s="385" t="s">
        <v>222</v>
      </c>
      <c r="D2" s="385"/>
      <c r="E2" s="385"/>
    </row>
    <row r="3" spans="1:5" ht="18.75">
      <c r="A3" s="13" t="s">
        <v>219</v>
      </c>
      <c r="B3" s="3"/>
      <c r="C3" s="385" t="s">
        <v>220</v>
      </c>
      <c r="D3" s="385"/>
      <c r="E3" s="385"/>
    </row>
    <row r="4" ht="15.75">
      <c r="A4" s="2"/>
    </row>
    <row r="5" spans="1:5" ht="18.75" customHeight="1" thickBot="1">
      <c r="A5" s="4" t="s">
        <v>214</v>
      </c>
      <c r="B5" s="5" t="s">
        <v>236</v>
      </c>
      <c r="C5" s="5" t="s">
        <v>198</v>
      </c>
      <c r="D5" s="5" t="s">
        <v>199</v>
      </c>
      <c r="E5" s="5" t="s">
        <v>200</v>
      </c>
    </row>
    <row r="6" spans="1:5" ht="26.25" customHeight="1">
      <c r="A6" s="548" t="s">
        <v>238</v>
      </c>
      <c r="B6" s="549"/>
      <c r="C6" s="549"/>
      <c r="D6" s="549"/>
      <c r="E6" s="550"/>
    </row>
    <row r="7" spans="1:5" ht="14.25" customHeight="1">
      <c r="A7" s="212" t="s">
        <v>636</v>
      </c>
      <c r="B7" s="114" t="s">
        <v>203</v>
      </c>
      <c r="C7" s="357">
        <v>14.9</v>
      </c>
      <c r="D7" s="357">
        <v>15.75</v>
      </c>
      <c r="E7" s="357">
        <v>16.8</v>
      </c>
    </row>
    <row r="8" spans="1:5" ht="14.25" customHeight="1">
      <c r="A8" s="212" t="s">
        <v>707</v>
      </c>
      <c r="B8" s="114" t="s">
        <v>203</v>
      </c>
      <c r="C8" s="357">
        <v>12.75</v>
      </c>
      <c r="D8" s="357">
        <v>13.5</v>
      </c>
      <c r="E8" s="357">
        <v>14.6</v>
      </c>
    </row>
    <row r="9" spans="1:5" ht="14.25" customHeight="1">
      <c r="A9" s="212" t="s">
        <v>637</v>
      </c>
      <c r="B9" s="114" t="s">
        <v>203</v>
      </c>
      <c r="C9" s="358">
        <v>17.8</v>
      </c>
      <c r="D9" s="358">
        <v>18.25</v>
      </c>
      <c r="E9" s="358">
        <v>19</v>
      </c>
    </row>
    <row r="10" spans="1:5" ht="29.25" customHeight="1">
      <c r="A10" s="212" t="s">
        <v>42</v>
      </c>
      <c r="B10" s="138" t="s">
        <v>203</v>
      </c>
      <c r="C10" s="357">
        <v>11.65</v>
      </c>
      <c r="D10" s="357">
        <v>12.05</v>
      </c>
      <c r="E10" s="357">
        <v>12.85</v>
      </c>
    </row>
    <row r="11" spans="1:5" ht="14.25" customHeight="1">
      <c r="A11" s="212" t="s">
        <v>43</v>
      </c>
      <c r="B11" s="114" t="s">
        <v>203</v>
      </c>
      <c r="C11" s="357">
        <v>6.45</v>
      </c>
      <c r="D11" s="357">
        <v>6.65</v>
      </c>
      <c r="E11" s="357">
        <v>7.1</v>
      </c>
    </row>
    <row r="12" spans="1:5" ht="14.25" customHeight="1">
      <c r="A12" s="212" t="s">
        <v>642</v>
      </c>
      <c r="B12" s="114" t="s">
        <v>203</v>
      </c>
      <c r="C12" s="357">
        <v>8.8</v>
      </c>
      <c r="D12" s="357">
        <v>9</v>
      </c>
      <c r="E12" s="357">
        <v>9.7</v>
      </c>
    </row>
    <row r="13" spans="1:5" ht="14.25" customHeight="1">
      <c r="A13" s="212" t="s">
        <v>638</v>
      </c>
      <c r="B13" s="114" t="s">
        <v>203</v>
      </c>
      <c r="C13" s="357">
        <v>12.6</v>
      </c>
      <c r="D13" s="357">
        <v>13</v>
      </c>
      <c r="E13" s="357">
        <v>14</v>
      </c>
    </row>
    <row r="14" spans="1:5" ht="18.75">
      <c r="A14" s="212" t="s">
        <v>639</v>
      </c>
      <c r="B14" s="114" t="s">
        <v>203</v>
      </c>
      <c r="C14" s="357">
        <v>17.1</v>
      </c>
      <c r="D14" s="357">
        <v>17.6</v>
      </c>
      <c r="E14" s="357">
        <v>18.9</v>
      </c>
    </row>
    <row r="15" spans="1:5" ht="14.25" customHeight="1">
      <c r="A15" s="212" t="s">
        <v>640</v>
      </c>
      <c r="B15" s="138" t="s">
        <v>203</v>
      </c>
      <c r="C15" s="357">
        <v>22.8</v>
      </c>
      <c r="D15" s="357">
        <v>23.5</v>
      </c>
      <c r="E15" s="357">
        <v>25.2</v>
      </c>
    </row>
    <row r="16" spans="1:5" ht="14.25" customHeight="1">
      <c r="A16" s="212" t="s">
        <v>641</v>
      </c>
      <c r="B16" s="114" t="s">
        <v>203</v>
      </c>
      <c r="C16" s="357">
        <v>24.9</v>
      </c>
      <c r="D16" s="357">
        <v>25.5</v>
      </c>
      <c r="E16" s="357">
        <v>27.55</v>
      </c>
    </row>
    <row r="17" spans="1:5" ht="14.25" customHeight="1">
      <c r="A17" s="212" t="s">
        <v>643</v>
      </c>
      <c r="B17" s="114" t="s">
        <v>203</v>
      </c>
      <c r="C17" s="357">
        <v>3.45</v>
      </c>
      <c r="D17" s="357">
        <v>3.55</v>
      </c>
      <c r="E17" s="357">
        <v>3.8</v>
      </c>
    </row>
    <row r="18" spans="1:5" ht="14.25" customHeight="1">
      <c r="A18" s="212" t="s">
        <v>644</v>
      </c>
      <c r="B18" s="356" t="s">
        <v>237</v>
      </c>
      <c r="C18" s="357">
        <v>76.4</v>
      </c>
      <c r="D18" s="357">
        <v>78.75</v>
      </c>
      <c r="E18" s="357">
        <v>83.55</v>
      </c>
    </row>
    <row r="19" spans="1:5" ht="14.25" customHeight="1">
      <c r="A19" s="212" t="s">
        <v>645</v>
      </c>
      <c r="B19" s="356" t="s">
        <v>237</v>
      </c>
      <c r="C19" s="357">
        <v>45.65</v>
      </c>
      <c r="D19" s="357">
        <v>47.1</v>
      </c>
      <c r="E19" s="357">
        <v>49.95</v>
      </c>
    </row>
    <row r="20" spans="1:5" ht="14.25" customHeight="1">
      <c r="A20" s="212" t="s">
        <v>646</v>
      </c>
      <c r="B20" s="356" t="s">
        <v>237</v>
      </c>
      <c r="C20" s="357">
        <v>46.1</v>
      </c>
      <c r="D20" s="357">
        <v>47.5</v>
      </c>
      <c r="E20" s="357">
        <v>50.4</v>
      </c>
    </row>
    <row r="21" spans="1:5" ht="29.25" customHeight="1">
      <c r="A21" s="551" t="s">
        <v>190</v>
      </c>
      <c r="B21" s="520"/>
      <c r="C21" s="520"/>
      <c r="D21" s="520"/>
      <c r="E21" s="521"/>
    </row>
    <row r="22" spans="1:5" ht="21.75" customHeight="1">
      <c r="A22" s="250" t="s">
        <v>705</v>
      </c>
      <c r="B22" s="359" t="s">
        <v>203</v>
      </c>
      <c r="C22" s="137">
        <v>4.2</v>
      </c>
      <c r="D22" s="137">
        <v>4.35</v>
      </c>
      <c r="E22" s="137">
        <v>4.6</v>
      </c>
    </row>
    <row r="23" spans="1:5" ht="15" customHeight="1" hidden="1">
      <c r="A23" s="250" t="s">
        <v>706</v>
      </c>
      <c r="B23" s="114" t="s">
        <v>203</v>
      </c>
      <c r="C23" s="137">
        <v>5.95</v>
      </c>
      <c r="D23" s="137">
        <v>6.1</v>
      </c>
      <c r="E23" s="137">
        <v>6.5</v>
      </c>
    </row>
    <row r="24" spans="1:5" ht="17.25" customHeight="1">
      <c r="A24" s="250" t="s">
        <v>241</v>
      </c>
      <c r="B24" s="114" t="s">
        <v>240</v>
      </c>
      <c r="C24" s="137">
        <v>33.4</v>
      </c>
      <c r="D24" s="137">
        <v>34.45</v>
      </c>
      <c r="E24" s="137">
        <v>36.3</v>
      </c>
    </row>
    <row r="25" spans="1:5" ht="22.5" customHeight="1">
      <c r="A25" s="250" t="s">
        <v>242</v>
      </c>
      <c r="B25" s="114" t="s">
        <v>240</v>
      </c>
      <c r="C25" s="137">
        <v>40.3</v>
      </c>
      <c r="D25" s="137">
        <v>41.55</v>
      </c>
      <c r="E25" s="137">
        <v>43.8</v>
      </c>
    </row>
    <row r="26" spans="1:5" ht="18" customHeight="1">
      <c r="A26" s="250" t="s">
        <v>243</v>
      </c>
      <c r="B26" s="114" t="s">
        <v>240</v>
      </c>
      <c r="C26" s="137">
        <v>47.15</v>
      </c>
      <c r="D26" s="137">
        <v>48.65</v>
      </c>
      <c r="E26" s="137">
        <v>51.3</v>
      </c>
    </row>
    <row r="27" spans="1:5" ht="18" customHeight="1">
      <c r="A27" s="250" t="s">
        <v>244</v>
      </c>
      <c r="B27" s="114" t="s">
        <v>240</v>
      </c>
      <c r="C27" s="137">
        <v>18.2</v>
      </c>
      <c r="D27" s="137">
        <v>18.8</v>
      </c>
      <c r="E27" s="137">
        <v>19.9</v>
      </c>
    </row>
    <row r="28" spans="1:5" ht="16.5" customHeight="1">
      <c r="A28" s="250" t="s">
        <v>239</v>
      </c>
      <c r="B28" s="114" t="s">
        <v>240</v>
      </c>
      <c r="C28" s="137">
        <v>29.8</v>
      </c>
      <c r="D28" s="137">
        <v>30.8</v>
      </c>
      <c r="E28" s="137">
        <v>32.5</v>
      </c>
    </row>
    <row r="29" spans="1:5" ht="15" customHeight="1">
      <c r="A29" s="250" t="s">
        <v>245</v>
      </c>
      <c r="B29" s="114" t="s">
        <v>240</v>
      </c>
      <c r="C29" s="137">
        <v>41.25</v>
      </c>
      <c r="D29" s="137">
        <v>42.55</v>
      </c>
      <c r="E29" s="137">
        <v>44.9</v>
      </c>
    </row>
    <row r="30" spans="1:5" ht="15" customHeight="1">
      <c r="A30" s="250" t="s">
        <v>246</v>
      </c>
      <c r="B30" s="114" t="s">
        <v>240</v>
      </c>
      <c r="C30" s="137">
        <v>48.2</v>
      </c>
      <c r="D30" s="137">
        <v>49.7</v>
      </c>
      <c r="E30" s="137">
        <v>52.4</v>
      </c>
    </row>
    <row r="31" spans="1:5" ht="15" customHeight="1">
      <c r="A31" s="250" t="s">
        <v>247</v>
      </c>
      <c r="B31" s="114" t="s">
        <v>240</v>
      </c>
      <c r="C31" s="137">
        <v>55.1</v>
      </c>
      <c r="D31" s="137">
        <v>56.85</v>
      </c>
      <c r="E31" s="137">
        <v>59.9</v>
      </c>
    </row>
    <row r="32" spans="1:5" ht="15" customHeight="1">
      <c r="A32" s="250" t="s">
        <v>248</v>
      </c>
      <c r="B32" s="359" t="s">
        <v>203</v>
      </c>
      <c r="C32" s="137">
        <v>9.8</v>
      </c>
      <c r="D32" s="137">
        <v>10.1</v>
      </c>
      <c r="E32" s="137">
        <v>10.85</v>
      </c>
    </row>
    <row r="33" spans="1:5" ht="15" customHeight="1">
      <c r="A33" s="552" t="s">
        <v>701</v>
      </c>
      <c r="B33" s="552"/>
      <c r="C33" s="552"/>
      <c r="D33" s="552"/>
      <c r="E33" s="552"/>
    </row>
    <row r="34" spans="1:5" ht="18" customHeight="1">
      <c r="A34" s="250" t="s">
        <v>695</v>
      </c>
      <c r="B34" s="114" t="s">
        <v>240</v>
      </c>
      <c r="C34" s="137">
        <v>27.3</v>
      </c>
      <c r="D34" s="137">
        <v>27.3</v>
      </c>
      <c r="E34" s="137">
        <v>27.3</v>
      </c>
    </row>
    <row r="35" spans="1:5" ht="20.25" customHeight="1">
      <c r="A35" s="250" t="s">
        <v>698</v>
      </c>
      <c r="B35" s="114" t="s">
        <v>240</v>
      </c>
      <c r="C35" s="137">
        <v>33</v>
      </c>
      <c r="D35" s="137">
        <v>33</v>
      </c>
      <c r="E35" s="137">
        <v>33</v>
      </c>
    </row>
    <row r="36" spans="1:5" ht="21.75" customHeight="1">
      <c r="A36" s="250" t="s">
        <v>699</v>
      </c>
      <c r="B36" s="114" t="s">
        <v>240</v>
      </c>
      <c r="C36" s="137">
        <v>38.3</v>
      </c>
      <c r="D36" s="137">
        <v>38.3</v>
      </c>
      <c r="E36" s="137">
        <v>38.3</v>
      </c>
    </row>
    <row r="37" spans="1:5" ht="18.75" customHeight="1">
      <c r="A37" s="250" t="s">
        <v>700</v>
      </c>
      <c r="B37" s="360" t="s">
        <v>240</v>
      </c>
      <c r="C37" s="307">
        <v>55.25</v>
      </c>
      <c r="D37" s="307">
        <v>57.1</v>
      </c>
      <c r="E37" s="307">
        <v>59.85</v>
      </c>
    </row>
    <row r="38" spans="1:5" ht="28.5" customHeight="1">
      <c r="A38" s="484" t="s">
        <v>250</v>
      </c>
      <c r="B38" s="484"/>
      <c r="C38" s="484"/>
      <c r="D38" s="484"/>
      <c r="E38" s="484"/>
    </row>
    <row r="39" spans="1:5" ht="18" customHeight="1">
      <c r="A39" s="212" t="s">
        <v>587</v>
      </c>
      <c r="B39" s="138" t="s">
        <v>249</v>
      </c>
      <c r="C39" s="361">
        <v>560</v>
      </c>
      <c r="D39" s="361">
        <v>597</v>
      </c>
      <c r="E39" s="361">
        <v>623</v>
      </c>
    </row>
    <row r="40" spans="1:5" ht="15.75">
      <c r="A40" s="212" t="s">
        <v>41</v>
      </c>
      <c r="B40" s="138" t="s">
        <v>249</v>
      </c>
      <c r="C40" s="137">
        <v>362</v>
      </c>
      <c r="D40" s="137">
        <v>375</v>
      </c>
      <c r="E40" s="137">
        <v>394</v>
      </c>
    </row>
    <row r="41" spans="1:5" ht="52.5" customHeight="1">
      <c r="A41" s="451" t="s">
        <v>221</v>
      </c>
      <c r="B41" s="451"/>
      <c r="C41" s="451"/>
      <c r="D41" s="451"/>
      <c r="E41" s="451"/>
    </row>
  </sheetData>
  <sheetProtection/>
  <mergeCells count="7">
    <mergeCell ref="A41:E41"/>
    <mergeCell ref="C2:E2"/>
    <mergeCell ref="C3:E3"/>
    <mergeCell ref="A6:E6"/>
    <mergeCell ref="A21:E21"/>
    <mergeCell ref="A38:E38"/>
    <mergeCell ref="A33:E33"/>
  </mergeCells>
  <hyperlinks>
    <hyperlink ref="C2" r:id="rId1" display="www.dvresurs.ru"/>
    <hyperlink ref="C3" r:id="rId2" display="opt@dvresurs.ru"/>
  </hyperlinks>
  <printOptions/>
  <pageMargins left="0.2362204724409449" right="0.2362204724409449" top="0.1968503937007874" bottom="0.1968503937007874" header="0.31496062992125984" footer="0.31496062992125984"/>
  <pageSetup fitToHeight="0" fitToWidth="1"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User23</dc:creator>
  <cp:keywords/>
  <dc:description/>
  <cp:lastModifiedBy>USER10</cp:lastModifiedBy>
  <cp:lastPrinted>2019-11-28T01:20:36Z</cp:lastPrinted>
  <dcterms:created xsi:type="dcterms:W3CDTF">2016-09-06T23:59:39Z</dcterms:created>
  <dcterms:modified xsi:type="dcterms:W3CDTF">2020-03-10T23:30:57Z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