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2" windowWidth="12516" windowHeight="7212" tabRatio="948" firstSheet="2" activeTab="7"/>
  </bookViews>
  <sheets>
    <sheet name="Водост. и дренаж. Газонные реш." sheetId="1" r:id="rId1"/>
    <sheet name="Забор ПИКЕТ" sheetId="2" r:id="rId2"/>
    <sheet name="Террасная доска" sheetId="3" r:id="rId3"/>
    <sheet name="ПВХ ПАНЕЛИ НОВИНКА!" sheetId="4" r:id="rId4"/>
    <sheet name="Потолок" sheetId="5" r:id="rId5"/>
    <sheet name="Фасадные материалы" sheetId="6" r:id="rId6"/>
    <sheet name="Кровля, Профлист, Вентвыход," sheetId="7" r:id="rId7"/>
    <sheet name="ОСП-3, Фанера" sheetId="8" r:id="rId8"/>
    <sheet name="Профиль, ГВЛ, ГКЛ" sheetId="9" r:id="rId9"/>
    <sheet name="Теплоизоляция, Плёнки " sheetId="10" r:id="rId10"/>
    <sheet name="Строительное оборудование" sheetId="11" r:id="rId11"/>
    <sheet name="Мансардные окна, Лестницы черда" sheetId="12" r:id="rId12"/>
    <sheet name="Метизы" sheetId="13" r:id="rId13"/>
  </sheets>
  <definedNames/>
  <calcPr fullCalcOnLoad="1"/>
</workbook>
</file>

<file path=xl/sharedStrings.xml><?xml version="1.0" encoding="utf-8"?>
<sst xmlns="http://schemas.openxmlformats.org/spreadsheetml/2006/main" count="1734" uniqueCount="876">
  <si>
    <t>Ограждения ДПК, заборные доски</t>
  </si>
  <si>
    <t>Мастика БПХ Фиксер, ведро 12 кг</t>
  </si>
  <si>
    <t>Подкладочный ковер ANDEREP ULTRA 1,0*15м (15 кв.м)</t>
  </si>
  <si>
    <t>ЭПРА к светодиодной панели LP-02 standart 36Вт</t>
  </si>
  <si>
    <t>Светодиод панель LP-02standart 36Вт 6500К без ЭПРА</t>
  </si>
  <si>
    <t>Профнастил складской</t>
  </si>
  <si>
    <t>С- 21- 0,5  1,051(1000)*2,0 м (RAL 3005 вино)</t>
  </si>
  <si>
    <t>С- 21- 0,5  1,051(1000)*2,0 м (RAL 6005 зел. мох)</t>
  </si>
  <si>
    <t>С- 21- 0,5  1,051(1000)*2,0 м (RAL 8017)</t>
  </si>
  <si>
    <t>С- 21- 0,5  1,051(1000)*2,0 м (оцинковка)</t>
  </si>
  <si>
    <t>С- 21- 0,5  1,051(1000)*2,6 м (RAL 3005 вино)</t>
  </si>
  <si>
    <t>С- 21- 0,5  1,051(1000)*2,6 м (RAL 6005 зел. мох)</t>
  </si>
  <si>
    <t>С- 21- 0,5  1,051(1000)*2,6 м (RAL 8017)</t>
  </si>
  <si>
    <t>С- 21- 0,5  1,051(1000)*2,6 м (оцинковка)</t>
  </si>
  <si>
    <t>С- 21- 0,5  1,051(1000)*3,5 м (RAL 3005 вино)</t>
  </si>
  <si>
    <t>С- 21- 0,5  1,051(1000)*3,5 м (RAL 8017)</t>
  </si>
  <si>
    <t>С- 21- 0,5  1,051(1000)*3,5 м (оцинковка)</t>
  </si>
  <si>
    <t>С- 8- 0,5 1,2 м*2,0 м  (оцинковка)</t>
  </si>
  <si>
    <t>С- 8- 0,5 1,2 м*2,0 м 3005 (вино)</t>
  </si>
  <si>
    <t>С- 8- 0,5 1,2 м*2,0 м 6005 (зел. мох)</t>
  </si>
  <si>
    <t>С- 8- 0,5 1,2 м*2,0 м 8017 (шоколад)</t>
  </si>
  <si>
    <t>С- 8- 0,5 1,2 м*2,5 м  (оцинковка)</t>
  </si>
  <si>
    <t>С- 8- 0,5 1,2 м*2,5 м 3005 (вино)</t>
  </si>
  <si>
    <t>С- 8- 0,5 1,2 м*2,5 м 6005 (зел. мох)</t>
  </si>
  <si>
    <t>С- 8- 0,5 1,2 м*2,5 м 8017 (шоколад)</t>
  </si>
  <si>
    <t>С- 8- 0,5 1,2 м*3,0 м  (оцинковка)</t>
  </si>
  <si>
    <t>С- 8- 0,5 1,2 м*3,0 м 3005 (вино)</t>
  </si>
  <si>
    <t>С- 8- 0,5 1,2 м*3,0 м 6005 (зел. мох)</t>
  </si>
  <si>
    <t>С- 8- 0,5 1,2 м*3,0 м 8017 (шоколад)</t>
  </si>
  <si>
    <t>С- 8- 0,5 1,2 м*3,5 м  (оцинковка)</t>
  </si>
  <si>
    <t>С- 8- 0,5 1,2 м*3,5 м 3005 (вино)</t>
  </si>
  <si>
    <t>С- 8- 0,5 1,2 м*3,5 м 8017 (шоколад)</t>
  </si>
  <si>
    <t>Наличник (J-профиль) 3,00м коричневый</t>
  </si>
  <si>
    <t>Наружный угол  коричневый (3,00м)</t>
  </si>
  <si>
    <t xml:space="preserve"> OPA 042901(042-632)панель фасад (3030х455х16мм)</t>
  </si>
  <si>
    <t xml:space="preserve"> OPA 123633 панель фасад (3030х455х16мм)</t>
  </si>
  <si>
    <t xml:space="preserve"> OPA 123901(123-632) панель фасад (3030х455х16мм)</t>
  </si>
  <si>
    <t>OPA 042553D панель фасадная (3030х455х16мм)</t>
  </si>
  <si>
    <t>OPA 053063D панель фасадная (3030х455х16мм)</t>
  </si>
  <si>
    <t>OPA 053340D панель фасадная (3030х455х16мм)</t>
  </si>
  <si>
    <t>OPA 131638 панель фасадная (3030х455х16мм)</t>
  </si>
  <si>
    <t>ORA 112384D панель фасадная (3030х455х18мм)</t>
  </si>
  <si>
    <t>ORA 112460D панель фасадная (3030х455х18мм)</t>
  </si>
  <si>
    <t>ORA 123588D панель фасадная (3030х455х18мм)</t>
  </si>
  <si>
    <t>ORA 132526D панель фасадная (3030х455х18мм)</t>
  </si>
  <si>
    <t>ORA 146403D панель фасадная (3030х455х18мм)</t>
  </si>
  <si>
    <t>ORA 146406D панель фасадная (3030х455х18мм)</t>
  </si>
  <si>
    <t>ORA 151615 панель фасадная (3030х455х18мм)</t>
  </si>
  <si>
    <t>Кляммер Коношима( Япония)</t>
  </si>
  <si>
    <t>С- 21- 0,5  1,051(1000)*3,2 м (RAL 6005)</t>
  </si>
  <si>
    <t>Ондутис Ландшафт (75 кв.м)</t>
  </si>
  <si>
    <t>Ондутис R 70 (35 кв.м) пароизоляция</t>
  </si>
  <si>
    <t>Ондутис R Термо ( 37,5 кв.м.)  пароизоляция для бань и саун</t>
  </si>
  <si>
    <t>Ондутис R Термо ( 75 кв.м.)  пароизоляция для бань и саун</t>
  </si>
  <si>
    <t>Ондутис SMART R70 (75 кв.м) с клей. Полосой  пароизоляция</t>
  </si>
  <si>
    <t>Ондутис SMART RV (75 кв.м) с клей. Полосой пароизоляция</t>
  </si>
  <si>
    <t>Ондутис SMART SА 115 (75 кв.м) с клей. Полосой супердиффузионная мембрана</t>
  </si>
  <si>
    <t>Ондутис SMART А100 (75 кв.м) с клей. Полосой ветровлагозащита</t>
  </si>
  <si>
    <t>Ондутис SMART А120 (75 кв.м) с клей. полосой  ветровлагозащита</t>
  </si>
  <si>
    <t>Ондутис SА 115 (75 кв.м)  супердиффузионная мембрана</t>
  </si>
  <si>
    <t>Ондутис SА 130 (75 кв.м) супердиффузионная мембрана</t>
  </si>
  <si>
    <t>Ондутис А 100 (35 кв.м) ветровлагозащита</t>
  </si>
  <si>
    <t>Ондутис А 100 (75 кв.м) ветровлагозащита</t>
  </si>
  <si>
    <t>Ондутис А 120 (75 кв.м) ветровлагозащита</t>
  </si>
  <si>
    <t>Ондутис BL (25 п.м.)</t>
  </si>
  <si>
    <t>Уголок GF302 (40*48*2200мм) Шоколад</t>
  </si>
  <si>
    <t>Лага GF (40*30*2900мм)</t>
  </si>
  <si>
    <t>Финишная  планка (3,0м)</t>
  </si>
  <si>
    <t>J-фаска АЛ 3,00м белый</t>
  </si>
  <si>
    <t>J-фаска АЛ 3,00м коричневый</t>
  </si>
  <si>
    <t>Фанера ФК (береза) НШ 1,525*1,525 сорт 4/4 20 мм</t>
  </si>
  <si>
    <t>Дюбель распорный NT-6*30, с усами 100 шт.</t>
  </si>
  <si>
    <t>Дюбель распорный NT-6*35, с усами 100 шт.</t>
  </si>
  <si>
    <t>Дюбель распорный NT-6*40, с шипами 100 шт.</t>
  </si>
  <si>
    <t>Дюбель распорный NT-6*50, с усами 100 шт.</t>
  </si>
  <si>
    <t>Дюбель распорный NT-6*60, с шипами 100 шт.</t>
  </si>
  <si>
    <t>Дюбель распорный NT-8*40, с усами 100 шт.</t>
  </si>
  <si>
    <t>Дюбель распорный NT-8*50, с усами 100шт</t>
  </si>
  <si>
    <t>СГМ 3,5*19 100 шт.</t>
  </si>
  <si>
    <t>СГМ 3,5*25 100 шт.</t>
  </si>
  <si>
    <t>наименование</t>
  </si>
  <si>
    <t>ед. изм</t>
  </si>
  <si>
    <t>толщина</t>
  </si>
  <si>
    <t>RAL</t>
  </si>
  <si>
    <t>ОПТ</t>
  </si>
  <si>
    <t>М.ОПТ</t>
  </si>
  <si>
    <t>Забот " Штакетник" оцинкованный</t>
  </si>
  <si>
    <t>оцинк</t>
  </si>
  <si>
    <t>Забор "Штакетник" окрашен</t>
  </si>
  <si>
    <r>
      <t xml:space="preserve">Забор "Штакетник" </t>
    </r>
    <r>
      <rPr>
        <sz val="11"/>
        <rFont val="Times New Roman"/>
        <family val="1"/>
      </rPr>
      <t>PRINTECH Sunmat</t>
    </r>
  </si>
  <si>
    <t>матовый шоколад</t>
  </si>
  <si>
    <r>
      <t xml:space="preserve">Забор "Штакетник" </t>
    </r>
    <r>
      <rPr>
        <sz val="11"/>
        <rFont val="Times New Roman"/>
        <family val="1"/>
      </rPr>
      <t>PRINTECH Multi</t>
    </r>
  </si>
  <si>
    <t>Медь</t>
  </si>
  <si>
    <t>Терракот</t>
  </si>
  <si>
    <t>Кортен</t>
  </si>
  <si>
    <t>Мультикупер</t>
  </si>
  <si>
    <r>
      <t xml:space="preserve">Забор "Штакетник" </t>
    </r>
    <r>
      <rPr>
        <sz val="11"/>
        <rFont val="Times New Roman"/>
        <family val="1"/>
      </rPr>
      <t xml:space="preserve">PRINTECH </t>
    </r>
  </si>
  <si>
    <t>Св.дерево с сучками</t>
  </si>
  <si>
    <t>Рыжее дерево</t>
  </si>
  <si>
    <t>Кирпич</t>
  </si>
  <si>
    <t>Деревенский кирпич</t>
  </si>
  <si>
    <t>Мелкий камень</t>
  </si>
  <si>
    <t>Труба профильная 60 х 60 х 3000 х 3 мм.</t>
  </si>
  <si>
    <t>сталь</t>
  </si>
  <si>
    <t>Труба профильная 40 х 20 х 3000 х 1,5 мм.</t>
  </si>
  <si>
    <t>Штакетник:</t>
  </si>
  <si>
    <t>Ширина- 0,119м</t>
  </si>
  <si>
    <t>Длина- от 0,50 м до 2,50 м (кратно 0,10 м)</t>
  </si>
  <si>
    <t>СГМ 3,5*35 100 шт.</t>
  </si>
  <si>
    <t>СГМ 3,5*41 100 шт.</t>
  </si>
  <si>
    <t>СГМ 3,5*45 100 шт.</t>
  </si>
  <si>
    <t>СГМ 3,5*51 100 шт.</t>
  </si>
  <si>
    <t>СГМ 4,2*65 100 шт.</t>
  </si>
  <si>
    <t>СГМ 4,2*75 100 шт.</t>
  </si>
  <si>
    <t>СГМ 4,2*90 100 шт.</t>
  </si>
  <si>
    <t>СГД 3,5*16 100 шт.</t>
  </si>
  <si>
    <t>СГД 3,5*19 100 шт.</t>
  </si>
  <si>
    <t>СГД 3,5*25 100 шт.</t>
  </si>
  <si>
    <t>СГД 3,5*32 100 шт.</t>
  </si>
  <si>
    <t>СГД 3,5*35 100 шт.</t>
  </si>
  <si>
    <t>СГД 3,5*41 100 шт.</t>
  </si>
  <si>
    <t>СГД 3,5*45 100 шт.</t>
  </si>
  <si>
    <t>СГД 3,5*51 100 шт.</t>
  </si>
  <si>
    <t>СГД 3,5*55 100 шт.</t>
  </si>
  <si>
    <t>СГД 3,9*65 100 шт.</t>
  </si>
  <si>
    <t>СГД 4,2*75 100 шт.</t>
  </si>
  <si>
    <t>СГД 4,2*90 100 шт.</t>
  </si>
  <si>
    <t>СГД 4,8*100 100 шт.</t>
  </si>
  <si>
    <t>СГД 4,8*120 100 шт.</t>
  </si>
  <si>
    <t>СГД 4,8*130 100 шт.</t>
  </si>
  <si>
    <t>СГД 5,0*150 100 шт.</t>
  </si>
  <si>
    <t>СММ пр.ш.остр.4,2*16 100 шт.</t>
  </si>
  <si>
    <t>СММ пр.ш.остр.4,2*19 100 шт.</t>
  </si>
  <si>
    <t>СММ пр.ш.остр.4,2*19 белый (RAL 9003) 100 шт.</t>
  </si>
  <si>
    <t>СММ пр.ш.остр.4,2*19 т-бежевый (RAL 1014) 100 шт.</t>
  </si>
  <si>
    <t>СММ пр.ш.остр.4,2*19 шоколад (RAL 8017) 100 шт.</t>
  </si>
  <si>
    <t>СММ пр.ш.остр.4,2*25 100 шт.</t>
  </si>
  <si>
    <t>СММ пр.ш.остр.4,2*25 шоколад (RAL 8017) 100 шт.</t>
  </si>
  <si>
    <t>СММ пр.ш.остр.4,2*32 100 шт.</t>
  </si>
  <si>
    <t>СММ пр.ш.остр.4,2*41 100 шт.</t>
  </si>
  <si>
    <t>СММ пр.ш.остр.4,2*50 100 шт.</t>
  </si>
  <si>
    <t>СММ пр.ш.остр.4,2*57 100 шт.</t>
  </si>
  <si>
    <t>СММ пр.ш.сверло 4,2*16 100 шт.</t>
  </si>
  <si>
    <t>СММ пр.ш.сверло 4,2*19 100 шт.</t>
  </si>
  <si>
    <t>СММ пр.ш.сверло 4,2*25 100 шт.</t>
  </si>
  <si>
    <t>СММ пр.ш.сверло 4,2*32 100 шт.</t>
  </si>
  <si>
    <t>СММ пр.ш.сверло.4,2*51 100 шт.</t>
  </si>
  <si>
    <t>Воронка 82 мм ПВХ, белый</t>
  </si>
  <si>
    <t>Колено трубы 45 гр. ПВХ, белый</t>
  </si>
  <si>
    <t>Колено трубы 67 гр. ПВХ, белый</t>
  </si>
  <si>
    <t>Угол желоба 120-145 гр. ПВХ, белый</t>
  </si>
  <si>
    <t>Угол желоба 90 гр. ПВХ, белый</t>
  </si>
  <si>
    <t>Хомут трубы Металл., белый</t>
  </si>
  <si>
    <t>Хомут трубы ПВХ, белый</t>
  </si>
  <si>
    <t>Воронка 82 мм ПВХ, коричневый</t>
  </si>
  <si>
    <t>Колено трубы 45 гр. ПВХ, коричневый</t>
  </si>
  <si>
    <t>Колено трубы 67 гр. ПВХ, коричневый</t>
  </si>
  <si>
    <t>Кронштейн желоба ПВХ, коричневый</t>
  </si>
  <si>
    <t>Муфта желоба ПВХ, коричневый</t>
  </si>
  <si>
    <t>Угол желоба 120-145 гр. ПВХ, коричневый</t>
  </si>
  <si>
    <t>Угол желоба 90 гр. ПВХ, коричневый</t>
  </si>
  <si>
    <t>Хомут трубы Металл., коричневый</t>
  </si>
  <si>
    <t>Хомут трубы ПВХ, коричневый</t>
  </si>
  <si>
    <t>Изоспан AF+ (НГ) (1,27 м) 70 м2</t>
  </si>
  <si>
    <t>Изоспан AQ proff (1,6 м) 70 м2</t>
  </si>
  <si>
    <t>Изоспан DM proff (1,6 м) 70 м2</t>
  </si>
  <si>
    <t>Изоспан FD proff (1,6 м) 70 м2</t>
  </si>
  <si>
    <t>Изоспан RS proff (1,6 м) 70 м2</t>
  </si>
  <si>
    <t>ИЗОСПАН Серия Proff</t>
  </si>
  <si>
    <t>Потолок Грильятто ячейка 75*75 на складе!</t>
  </si>
  <si>
    <t>GL15 75х75 (h=37) белый оцинк "мама"</t>
  </si>
  <si>
    <t>GL15 75х75 (h=37) белый оцинк "папа"</t>
  </si>
  <si>
    <t>GL15 75х75 (h=37) белый оцинк обрамляющий профиль L</t>
  </si>
  <si>
    <t>GL15 75х75 (h=37) металлик оцинк "мама"</t>
  </si>
  <si>
    <t>GL15 75х75 (h=37) металлик оцинк "папа"</t>
  </si>
  <si>
    <t>GL15 75х75 (h=37) металлик оцинк обрамляющий профиль L</t>
  </si>
  <si>
    <t>Профиль Т 15/38 GL15 металлик оцинк L=0,6</t>
  </si>
  <si>
    <t>Профиль Т 15/38 GL15 металлик оцинк L=1,2</t>
  </si>
  <si>
    <t>Профиль Т 15/38 GL15 металлик оцинк L=3,7</t>
  </si>
  <si>
    <t>Опт</t>
  </si>
  <si>
    <t>М.опт</t>
  </si>
  <si>
    <t>Розница</t>
  </si>
  <si>
    <t>пог.м</t>
  </si>
  <si>
    <t>Заглушка ПВХ, белый</t>
  </si>
  <si>
    <t>шт</t>
  </si>
  <si>
    <t>Заглушка ПВХ, коричневый</t>
  </si>
  <si>
    <t>Кронштейн желоба ПВХ, белый</t>
  </si>
  <si>
    <t>Муфта желоба ПВХ, белый</t>
  </si>
  <si>
    <t>Муфта трубы ПВХ, белый</t>
  </si>
  <si>
    <t>Муфта трубы ПВХ, коричневый</t>
  </si>
  <si>
    <t>Слив трубы ПВХ белый</t>
  </si>
  <si>
    <t>Слив трубы ПВХ, коричневый</t>
  </si>
  <si>
    <t>Шпилька 8х160</t>
  </si>
  <si>
    <t>Удлинитель кронштейна Металл., белый</t>
  </si>
  <si>
    <t>Удлинитель кронштейна Металл., коричневый</t>
  </si>
  <si>
    <t>Наименование</t>
  </si>
  <si>
    <t>Дренажная система Альта-Профиль</t>
  </si>
  <si>
    <t>Газонные решетки Альта Профиль</t>
  </si>
  <si>
    <t>Фасадно-кровельный центр</t>
  </si>
  <si>
    <t>680014, г. Хабаровск, ул. Пермская д.5А</t>
  </si>
  <si>
    <t>8/4212/ 27-45-48, 27-25-68, 37-77-82</t>
  </si>
  <si>
    <t>opt@dvresurs.ru</t>
  </si>
  <si>
    <t>В случае возникновения крупных объектов рассматривается индивидуальный подход к каждому клиенту (предоставляются дополнительные скидки и особые условия сотрудничества)</t>
  </si>
  <si>
    <t>www.dvresurs.ru</t>
  </si>
  <si>
    <t>Клипса металлическая GF</t>
  </si>
  <si>
    <t>Террасная доска ГУОФЕНГ</t>
  </si>
  <si>
    <t>Декоративная планка GF103 (71*12*2900мм) Серый</t>
  </si>
  <si>
    <t>Декоративная планка GF201 (71*12*2900мм) Красное дерево</t>
  </si>
  <si>
    <t>Декоративная планка GF302 (71*12*2900мм) Шоколад</t>
  </si>
  <si>
    <t>Декоративная планка GF601 (71*12*2900мм) Тик</t>
  </si>
  <si>
    <t>Террасная доска  GF103 (145*21*2900мм) Серый</t>
  </si>
  <si>
    <t>Террасная доска  GF201 (145*21*2900мм) Красное дерево</t>
  </si>
  <si>
    <t>Террасная доска  GF302 (145*21*2900мм) Шоколад</t>
  </si>
  <si>
    <t>Террасная доска  GF601 (145*21*2900мм) Тик</t>
  </si>
  <si>
    <t>Уголок GF103 (40*48*2900мм) Серый</t>
  </si>
  <si>
    <t>Уголок GF201 (40*48*2900мм) Красное дерево</t>
  </si>
  <si>
    <t>Уголок GF601 (40*48*2900мм) Тик</t>
  </si>
  <si>
    <t>Ед.изм.</t>
  </si>
  <si>
    <t>м.п.</t>
  </si>
  <si>
    <t>Кляммер рядовой (основной) 8/10мм оцинк.</t>
  </si>
  <si>
    <t>Кляммер стартовый 8/10мм оцинк.</t>
  </si>
  <si>
    <t>Фасадный профиль</t>
  </si>
  <si>
    <t>Профиль потолочный ПП (60*27)=3м</t>
  </si>
  <si>
    <t>пог. м</t>
  </si>
  <si>
    <t>Профиль направляющий ПН-2 (50*40)=3м</t>
  </si>
  <si>
    <t>Профиль направляющий ПН-4 (75*40)=3м</t>
  </si>
  <si>
    <t>Профиль направляющий ПН-6 (100*40)=3м</t>
  </si>
  <si>
    <t>Профиль направляющий ППН (28*27)=3м</t>
  </si>
  <si>
    <t>Профиль стоечный ПС-2 (50*50)=3м</t>
  </si>
  <si>
    <t>Профиль стоечный ПС-4 (75*50)=3м</t>
  </si>
  <si>
    <t>Профиль стоечный ПС-6 (100*50)=3м</t>
  </si>
  <si>
    <t>Соединитель профиля ПП 60*27 1-уровн."краб"</t>
  </si>
  <si>
    <t>Профиль для ГВЛ</t>
  </si>
  <si>
    <t>шт.</t>
  </si>
  <si>
    <t>ГКЛ 2500*1200*9,5 мм (1/66)</t>
  </si>
  <si>
    <t>ГВЛВ, ГВЛ, ГКЛ</t>
  </si>
  <si>
    <t>URO  уголок металлический (корич., белый, серо-бежевый, металлик) 3050 мм</t>
  </si>
  <si>
    <t>Коньковый элемент</t>
  </si>
  <si>
    <t>Щипцовый  элемент  (зеленый)</t>
  </si>
  <si>
    <t>Фасадные панели KONOSHIMA (Япония)</t>
  </si>
  <si>
    <t xml:space="preserve">Герметик </t>
  </si>
  <si>
    <t>Начальная планка (Konoshima) BTK-G16</t>
  </si>
  <si>
    <t>Стыковочная планка (Konoshima) BGK-HJ 0810</t>
  </si>
  <si>
    <t>Стыковочная планка однокрылая (Konoshima) BGK-KJ 0810</t>
  </si>
  <si>
    <t>Панель сайдинга  3,66м* 0,23м (в ассортименте)</t>
  </si>
  <si>
    <t>Панель сайдинга  3,66м* 0,23м (красный, красно-коричневый)</t>
  </si>
  <si>
    <t>Панель АЛЯСКА Классик 3,00*0,205м (в ассортименте)</t>
  </si>
  <si>
    <t>Наружный угол АЛЯСКА 3,00м (в ассортименте)</t>
  </si>
  <si>
    <t>J-профиль АЛЯСКА 3,00м (в ассортименте)</t>
  </si>
  <si>
    <t>Соединительная планка АЛЯСКА 3,00м (в ассортименте)</t>
  </si>
  <si>
    <t>Стартовая планка (3,66м)</t>
  </si>
  <si>
    <t>Соффит Альта-Профиль</t>
  </si>
  <si>
    <t>Сайдинг (Виниловый) Альта-Профиль</t>
  </si>
  <si>
    <t>Фасадные панели Альта-Профиль</t>
  </si>
  <si>
    <t>кв.м.</t>
  </si>
  <si>
    <t xml:space="preserve">Сайдинг панель 6,0м*0,255м (0,23) </t>
  </si>
  <si>
    <t>п.м.</t>
  </si>
  <si>
    <t>Уголок внешний 3 м (50*50)</t>
  </si>
  <si>
    <t>Уголок внутренний 3м (50*50)</t>
  </si>
  <si>
    <t>Сайдинг металлический (в пленке)</t>
  </si>
  <si>
    <t xml:space="preserve"> RAL 3003(рубин), 5005(синий), 6005(зеленый мох), 7004(темно-серый), 9002(светло-серый), 9003(белый), 1014(темно-бежевый), 5021(морская волна).</t>
  </si>
  <si>
    <t>Наличник  (3м)</t>
  </si>
  <si>
    <t>Финишная полоса (3м)</t>
  </si>
  <si>
    <t>Стартовая  планка (3м)</t>
  </si>
  <si>
    <t>Угол внешний сложный (3м)</t>
  </si>
  <si>
    <t>Угол внутренний сложный (3м)</t>
  </si>
  <si>
    <t>Соединительная планка (3м)</t>
  </si>
  <si>
    <t>Европодвес</t>
  </si>
  <si>
    <t>Европодвес (комплект) L=1000мм</t>
  </si>
  <si>
    <t>Светильники</t>
  </si>
  <si>
    <t>Основная направляющая (3,7) золото</t>
  </si>
  <si>
    <t>Планка (0,6)  золото</t>
  </si>
  <si>
    <t>Планка (1,2) золото</t>
  </si>
  <si>
    <t>Уголок (3м) золото</t>
  </si>
  <si>
    <t>Светильник накладной (ЛПО-71-4*18-582) Верона</t>
  </si>
  <si>
    <t>Светильник накладной (ЛПО-71-4*18-582)Верона с лампами</t>
  </si>
  <si>
    <t>Светильник (ЛВО-13-4*18-722/F) Опал</t>
  </si>
  <si>
    <t>Светильник (ЛВО-13-4*18-722/F) Опал с лампами</t>
  </si>
  <si>
    <t>Светильник светодиодный (ДВО-13-30-021) LED</t>
  </si>
  <si>
    <t>Потолочная плита SKY TY (золото) - 34шт</t>
  </si>
  <si>
    <t>Потолочная плита</t>
  </si>
  <si>
    <t>Ондулин (красный, коричневый)</t>
  </si>
  <si>
    <t>Ондулин (зеленый)</t>
  </si>
  <si>
    <t>Ендова (красная, коричневая)</t>
  </si>
  <si>
    <t>Ендова (зеленая)</t>
  </si>
  <si>
    <t>Коньковый элемент (красный, коричневый)</t>
  </si>
  <si>
    <t>Щипцовый  элемент (красный, коричневый)</t>
  </si>
  <si>
    <t>Труба вентиляционная</t>
  </si>
  <si>
    <t>Покрывающий фартук</t>
  </si>
  <si>
    <t>Ондулин</t>
  </si>
  <si>
    <t>Ондулин (комплектующие)</t>
  </si>
  <si>
    <t>Заполнитель карнизов универсальный (0,85 м)</t>
  </si>
  <si>
    <t>Лента Ондуфлеш Супер (0,3*2,5м)</t>
  </si>
  <si>
    <t>Ондувилла</t>
  </si>
  <si>
    <t>Ондувилла (зеленый)</t>
  </si>
  <si>
    <t>Ондувилла (коричневый)</t>
  </si>
  <si>
    <t>Ондувилла (красный)</t>
  </si>
  <si>
    <t>Ондувилла (комплектующие)</t>
  </si>
  <si>
    <t>Металлочерепица  Монтеррей</t>
  </si>
  <si>
    <t>м2</t>
  </si>
  <si>
    <t>Металлочерепица</t>
  </si>
  <si>
    <t>Металлочерепица  Монтеррей (1180мм*3890мм)</t>
  </si>
  <si>
    <t>Металлочерепица  Монтеррей (1180мм*2140мм)</t>
  </si>
  <si>
    <t>Металлочерепица (комплектующие)</t>
  </si>
  <si>
    <t>Конек плоский  (2м)</t>
  </si>
  <si>
    <t>Ендова верхняя (2м)</t>
  </si>
  <si>
    <t>Ендова нижняя   (2м)</t>
  </si>
  <si>
    <t>Планка примыкания верхняя 145*250 (2м)</t>
  </si>
  <si>
    <t>Ветровая доска   110*110 (2м)</t>
  </si>
  <si>
    <t>Карнизная планка (2м)</t>
  </si>
  <si>
    <t>Уплотнитель универсальный (2м)</t>
  </si>
  <si>
    <t>Планка примыкания нижняя  122*250 (оцинкованная) 2м</t>
  </si>
  <si>
    <t>Саморез кровельный (4,8*29) с прокладкой (250шт)</t>
  </si>
  <si>
    <t>Саморез кровельный (4,8*35) с прокладкой (200шт)</t>
  </si>
  <si>
    <t>Саморез коньковый (4,8*70) с прокладкой (150шт)</t>
  </si>
  <si>
    <t>Shinglas (гибкая черепица)</t>
  </si>
  <si>
    <t>кг</t>
  </si>
  <si>
    <t>Shinglas (комплектующие)</t>
  </si>
  <si>
    <t>Коньковый аэратор черный (0,61 м)</t>
  </si>
  <si>
    <t>Планка торцевая (100*25*130*15) 2м</t>
  </si>
  <si>
    <t>Планка примыкания  (20*45*15*10) 2м</t>
  </si>
  <si>
    <t>Планка карнизная (100*50*10) 2м</t>
  </si>
  <si>
    <t>Вентиляционный выход Wirplast</t>
  </si>
  <si>
    <t>ОСП-3</t>
  </si>
  <si>
    <t xml:space="preserve">Фанера </t>
  </si>
  <si>
    <t>Плита Базалит Л-30 (1000*500*50/9 шт) 0,225м3</t>
  </si>
  <si>
    <t>25-35</t>
  </si>
  <si>
    <t>Плита Базалит Л-50 (1000*500*50/9 шт) 0,225м3</t>
  </si>
  <si>
    <t>36-50</t>
  </si>
  <si>
    <t>Плита Базалит Л-75 (1000*500*50/9 шт) 0,225м3</t>
  </si>
  <si>
    <t>51-75</t>
  </si>
  <si>
    <t>Плита Базалит ТЕХНОБЛОК ПРОФ (1200*600*50/8 шт) 0,288м3</t>
  </si>
  <si>
    <t>65+/-5</t>
  </si>
  <si>
    <t>Теплопроводность Вт/мК</t>
  </si>
  <si>
    <t>Теплоизоляция (рулоны, плиты)</t>
  </si>
  <si>
    <t>Экструдированный пенополистирол (XPS)</t>
  </si>
  <si>
    <t>Дюбеля для теплоизоляции</t>
  </si>
  <si>
    <t>Дюбель для изоляции с гвоздем (10*140)</t>
  </si>
  <si>
    <t>Дюбель для изоляции с гвоздем (10*160)</t>
  </si>
  <si>
    <t>Дюбель для изоляции с гвоздем (10*200)</t>
  </si>
  <si>
    <t>Держатель для изоляции Рондоль (50мм)</t>
  </si>
  <si>
    <t>Изоляционные пленки Ондулин</t>
  </si>
  <si>
    <t>Кронштейн крепления к стене</t>
  </si>
  <si>
    <t>Сетка фасадная зеленая (100*4,0м)</t>
  </si>
  <si>
    <t>Леса рамные ЛРСП-40 (Россия)</t>
  </si>
  <si>
    <t>Рама с лестницей (42)</t>
  </si>
  <si>
    <t>Рама проходная (42)</t>
  </si>
  <si>
    <t>Горизонтальная связь (02)</t>
  </si>
  <si>
    <t>Диагональная связь (02)</t>
  </si>
  <si>
    <t>Опорная пята (42)</t>
  </si>
  <si>
    <t>Базовый блок ВСП250/1,0</t>
  </si>
  <si>
    <t>Секция ВСП250/1,0</t>
  </si>
  <si>
    <t>Стабилизатор</t>
  </si>
  <si>
    <t>компл.</t>
  </si>
  <si>
    <t>ВСП250/1,0 1+1           2,8м (109кг)</t>
  </si>
  <si>
    <t>ВСП250/1,0 1+2           4,0м (128кг)</t>
  </si>
  <si>
    <t>ВСП250/1,0 1+3           5,2м (147кг)</t>
  </si>
  <si>
    <t>ВСП250/1,0 1+4           6,4м (166кг)</t>
  </si>
  <si>
    <t>ВСП250/1,0 1+5           7,6м (185кг)</t>
  </si>
  <si>
    <t>ВСП250/1,0 1+6           8,8м (204кг)</t>
  </si>
  <si>
    <t>Расчет конструкции ВСП250/1,0</t>
  </si>
  <si>
    <t>Базовый блок ВСП250/1,2</t>
  </si>
  <si>
    <t>Секция ВСП250/1,2</t>
  </si>
  <si>
    <t>Расчет конструкции ВСП250/1,2</t>
  </si>
  <si>
    <t>Базовый блок ВСП250/2,0</t>
  </si>
  <si>
    <t>Секция ВСП250/2,0</t>
  </si>
  <si>
    <t>Диагональ объемная</t>
  </si>
  <si>
    <t>Расчет конструкции ВСП250/2,0</t>
  </si>
  <si>
    <t>Помост малярный ПМ-200</t>
  </si>
  <si>
    <t xml:space="preserve">Помост малярный   </t>
  </si>
  <si>
    <t>Крепежная рама д/окна,max длина 30м</t>
  </si>
  <si>
    <t>Секция с цепями,1м</t>
  </si>
  <si>
    <t>Мусоропровод строительный</t>
  </si>
  <si>
    <t>Дюбель (полипропилен)</t>
  </si>
  <si>
    <t>Возможно предоставление в АРЕНДУ</t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</si>
  <si>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ГКЛ к метеллическому каркасу, головка потайная)</t>
    </r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</si>
  <si>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ГКЛ к деревянному каркасу, головка потайная)</t>
    </r>
  </si>
  <si>
    <r>
      <t xml:space="preserve">Саморезы оцинкованные с пресс-шайбой/острые </t>
    </r>
    <r>
      <rPr>
        <b/>
        <sz val="9"/>
        <color indexed="8"/>
        <rFont val="Calibri"/>
        <family val="2"/>
      </rPr>
      <t>(для крепления изделий из стали толщиной до 1,0 мм/ головка Phillips №2)</t>
    </r>
  </si>
  <si>
    <r>
      <t xml:space="preserve">Саморезы оцинкованные с пресс-шайбой/сверло </t>
    </r>
    <r>
      <rPr>
        <b/>
        <sz val="9"/>
        <color indexed="8"/>
        <rFont val="Calibri"/>
        <family val="2"/>
      </rPr>
      <t>(для крепления изделий из стали толщиной до 1,5 мм/ головка Phillips №2)</t>
    </r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</si>
  <si>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изделий из стали толщиной до 1,0 мм)</t>
    </r>
  </si>
  <si>
    <r>
      <t xml:space="preserve">Саморезы оксидированные/сверло </t>
    </r>
    <r>
      <rPr>
        <b/>
        <sz val="9"/>
        <color indexed="8"/>
        <rFont val="Calibri"/>
        <family val="2"/>
      </rPr>
      <t>(для крепления изделий из стали толщиной до 1,5 мм/ головка цилиндрическая Phillips №2)</t>
    </r>
  </si>
  <si>
    <t>СГВЛ 25</t>
  </si>
  <si>
    <t>СГВЛ 30</t>
  </si>
  <si>
    <t>СГВЛ 35</t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</si>
  <si>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ГВЛ)</t>
    </r>
  </si>
  <si>
    <t>СММ 11 (острые)</t>
  </si>
  <si>
    <t>СММ 11 (сверло)</t>
  </si>
  <si>
    <t>ВСП250/2,0 1+4          6,4м(217кг)</t>
  </si>
  <si>
    <t>ВСП250/2,0 1+5+1            7,6м(245кг)</t>
  </si>
  <si>
    <t>ВСП250/2,0 1+6+1            8,8м(273кг)</t>
  </si>
  <si>
    <t>ВСП250/2,0 1+7+1            10,0м(301кг)</t>
  </si>
  <si>
    <t>ВСП250/2,0 1+8+1             11,3м(329кг)</t>
  </si>
  <si>
    <t>ВСП250/2,0 1+9+1             12,5м(357кг)</t>
  </si>
  <si>
    <t>ВСП250/2,0 1+10+2            13,8м(385кг)</t>
  </si>
  <si>
    <t>ВСП250/2,0 1+11+2          15,0м(413кг)</t>
  </si>
  <si>
    <t>ВСП250/2,0 1+12+2            16,2м(441кг)</t>
  </si>
  <si>
    <t>ВСП250/2,0 1+13+2          17,4м(469кг)</t>
  </si>
  <si>
    <t>ВСП250/2,0 1+14+2            18,7м(497кг)</t>
  </si>
  <si>
    <t>ВСП250/2,0 1+15+3           19,9м(525кг)</t>
  </si>
  <si>
    <t>ВСП250/2,0 1+16+3           21,0м(553кг)</t>
  </si>
  <si>
    <t>Подвесная система (Золото) ЛюмСвет</t>
  </si>
  <si>
    <t>Подвесная система (Белая) PRIMET</t>
  </si>
  <si>
    <t>Основная направляющая 3,6 PRIMET белый</t>
  </si>
  <si>
    <t>Планка (0,6) PRIMET белый</t>
  </si>
  <si>
    <t>Планка (1,2) PRIMET белый</t>
  </si>
  <si>
    <t xml:space="preserve">Изоляционные пленки ТАЙВЕК Новинка! </t>
  </si>
  <si>
    <t>Черепица ОНДУЛИН зеленая</t>
  </si>
  <si>
    <t>Конек черепица ОНДУЛИН коричневый/красный</t>
  </si>
  <si>
    <t>Конек черепица ОНДУЛИН зеленый</t>
  </si>
  <si>
    <t>Щипец черепица ОНДУЛИН зеленый</t>
  </si>
  <si>
    <t>Щипец черепица ОНДУЛИН коричневый/красный</t>
  </si>
  <si>
    <t>Фанера ФК (береза) НШ 1,525*1,525 сорт 4/4 8 мм</t>
  </si>
  <si>
    <t>Фанера ФК (береза) НШ 1,525*1,525 сорт 4/4 10 мм</t>
  </si>
  <si>
    <t>Фанера ФК (береза) НШ 1,525*1,525 сорт 4/4 12 мм</t>
  </si>
  <si>
    <t>680014, г, Хабаровск, ул, Пермская д,5А</t>
  </si>
  <si>
    <t>www,dvresurs,ru</t>
  </si>
  <si>
    <t>opt@dvresurs,ru</t>
  </si>
  <si>
    <t>Ед,изм,</t>
  </si>
  <si>
    <t>М,опт</t>
  </si>
  <si>
    <t>шт,</t>
  </si>
  <si>
    <t>Гвозди с закрытой шляпкой (400 шт,)</t>
  </si>
  <si>
    <t xml:space="preserve">пог, м </t>
  </si>
  <si>
    <t>Саморез оцинк,кровельный (4,8*29) с прокладкой</t>
  </si>
  <si>
    <t>Саморез оцинк,кровельный (4,8*35) с прокладкой</t>
  </si>
  <si>
    <t>Саморез оциик, кровельный (5,5*19) с прокладкой</t>
  </si>
  <si>
    <t>Шинглас классик КАДРИЛЬ (аккорд) 3 кв,м</t>
  </si>
  <si>
    <t>Шинглас классик ТАНГО, 3 кв,м</t>
  </si>
  <si>
    <t>Шинглас классик ФЛАМЕНКО трио (толедо), 3 кв,м</t>
  </si>
  <si>
    <t>Шинглас ультра ФОКСТРОТ (все цвета) 3 кв,м</t>
  </si>
  <si>
    <t xml:space="preserve">Шинглас ДЖАЗ (все цвета) 2 кв,м </t>
  </si>
  <si>
    <t>Шиглас КАНТРИ (все цвета) 2 кв,м</t>
  </si>
  <si>
    <t>Коньки-карнизы (5 кв,м)</t>
  </si>
  <si>
    <t>кв,м,</t>
  </si>
  <si>
    <t>Ендовный ковер (10 кв,м)</t>
  </si>
  <si>
    <t>Подкладочный ковер 1,0*40м (40кв,м,)</t>
  </si>
  <si>
    <t>пог,м,</t>
  </si>
  <si>
    <t>Тайвек Airguard SD5 (75 кв,м,)</t>
  </si>
  <si>
    <t>кв,м</t>
  </si>
  <si>
    <t>Тайвек FireCurb Housewrap (75 кв,м,)</t>
  </si>
  <si>
    <t>Тайвек Housewrap (75 кв,м,)</t>
  </si>
  <si>
    <t>Тайвек Soft (75 кв,м,)</t>
  </si>
  <si>
    <t>Тайвек Solid (75 кв,м,)</t>
  </si>
  <si>
    <t>Фасадная плитка HAUBERK</t>
  </si>
  <si>
    <t>Фасад. плитка Хауберк (античный кирпич, бежевый кирпич), 2 кв.м</t>
  </si>
  <si>
    <t>Фасад. плитка Хауберк (мраморный кирпич, обожженный кирпич), 2 кв.м</t>
  </si>
  <si>
    <t>Фасад. плитка Хауберк (песчаный кирпич, терракотовый кирпич), 2 кв.м</t>
  </si>
  <si>
    <t>Уголок внеш. Хауберк 50*50*1250 (античный кирпич, бежевый)</t>
  </si>
  <si>
    <t>Уголок внеш. Хауберк 50*50*1250 (мрамор. Кирпич, обожж.кирпич)</t>
  </si>
  <si>
    <t>Уголок внеш. Хауберк 50*50*1250 (песчаный кирпич, терракот.кирпич)</t>
  </si>
  <si>
    <t>Уголок внутр Хауберк 50*50*1250 (терракот. Кирпич,античный)</t>
  </si>
  <si>
    <t>Уголок внутр. Хауберк 50*50*1250 (бежевый кирпич,мраморный)</t>
  </si>
  <si>
    <t>Уголок внутр. Хауберк 50*50*1250 (обожж. Кирпич, песчаный)</t>
  </si>
  <si>
    <t>Реечный потолок АЛБЕС</t>
  </si>
  <si>
    <t>Гребенка АЛБЕС, 4м</t>
  </si>
  <si>
    <t>Раскладка АЛБЕС белая, 3м</t>
  </si>
  <si>
    <t>Раскладка АЛБЕС белая, 4м</t>
  </si>
  <si>
    <t>Раскладка АЛБЕС суперхром, 3м</t>
  </si>
  <si>
    <t>Раскладка АЛБЕС суперхром, 4м</t>
  </si>
  <si>
    <t>Реечный потолок Люмсвет</t>
  </si>
  <si>
    <t>Потолок АЛБЕС белый перфорация, алюминий LINE - 50шт.</t>
  </si>
  <si>
    <t>Потолок АЛБЕС суперхром, алюминий LINE - 40шт.</t>
  </si>
  <si>
    <t>Потолок АЛБЕС белый, алюминий LINE - 50шт.</t>
  </si>
  <si>
    <t>Потолок АЛБЕС белый, алюминий TEGULAR (с полочкой) - 36шт.</t>
  </si>
  <si>
    <t>Спанлайт B (1,6 м) 60 м2</t>
  </si>
  <si>
    <t>Спанлайт D (1,6 м) 60 м2</t>
  </si>
  <si>
    <t>Спанлайт А (1,6 м) 60 м2</t>
  </si>
  <si>
    <t>ПЛЕНКИ СПАНЛАЙТ</t>
  </si>
  <si>
    <t>Плотность кг/куб,м</t>
  </si>
  <si>
    <t>упак,</t>
  </si>
  <si>
    <t>куб,м,</t>
  </si>
  <si>
    <t>Тепломат-100 (1,0*0,6*0,05м/8шт,)/0,24м3</t>
  </si>
  <si>
    <t>куб, м</t>
  </si>
  <si>
    <t>Погрузочная воронка,d520/400мм</t>
  </si>
  <si>
    <t>Панель №813101-70 ламинированная, 0,25*2,7м</t>
  </si>
  <si>
    <t>Панель №910301-13 ламинированная, 0,25*2,7м</t>
  </si>
  <si>
    <t>Панель №910302-13 ламинированная, 0,25*2,7м</t>
  </si>
  <si>
    <t>Панель №920 ламинированная, 0,25*2,7м</t>
  </si>
  <si>
    <t>Панель №937 ламинированная, 0,25*2,7м</t>
  </si>
  <si>
    <t>Панель №93805-13 ламинированная, 0,25*2,7м</t>
  </si>
  <si>
    <t>Комплектующие к панелям</t>
  </si>
  <si>
    <t>Молдинг наружный угол белый, 3м (30 шт.)</t>
  </si>
  <si>
    <t>Молдинг стартовый белый, 3м (100 шт.)</t>
  </si>
  <si>
    <t>Молдинг угол внутренний белый, 3м (30 шт.)</t>
  </si>
  <si>
    <t>Потолочная плита  Retail Board 600x600x12 мм (20 шт)</t>
  </si>
  <si>
    <t>GL15 75х75 (h=37) черный оцинк "мама"</t>
  </si>
  <si>
    <t>GL15 75х75 (h=37) черный оцинк "папа"</t>
  </si>
  <si>
    <t>GL15 75х75 (h=37) черный оцинк обрамл профиль L</t>
  </si>
  <si>
    <t>Профиль Т 15/38 GL15 черный оцинк L=0,6</t>
  </si>
  <si>
    <t>Профиль Т 15/38 GL15 черный оцинк L=1,2</t>
  </si>
  <si>
    <t>Профиль Т 15/38 GL15 черный оцинк L=3,7</t>
  </si>
  <si>
    <t>Уголок PL 19*24 золото (код 3848), 3м (45шт)</t>
  </si>
  <si>
    <t>ОСП-3 1220*2440* 9 мм (Россия)</t>
  </si>
  <si>
    <t>ОСП-3 1220*2440*12 мм (Россия)</t>
  </si>
  <si>
    <t>ОСП-3 1220*2440*18 мм (Россия)</t>
  </si>
  <si>
    <t>Фанера ФК (береза) НШ 1,525*1,525 сорт 4/4 15 мм</t>
  </si>
  <si>
    <t>Гидротеплоизоляция BDX 2000 FK06 66*118</t>
  </si>
  <si>
    <t>Гидротеплоизоляция BDX 2000 MK08 78*140</t>
  </si>
  <si>
    <t>Гидротеплоизоляция BDX 2000 PK06 94*118</t>
  </si>
  <si>
    <t>Гидротеплоизоляция BDX 2000 PK08 94*140</t>
  </si>
  <si>
    <t>Гидротеплоизоляция BDX 2000 S08 114*140</t>
  </si>
  <si>
    <t>Лестница чердачная VELTA Стандарт Компакт NLL 070093 3620</t>
  </si>
  <si>
    <t>Лестница чердачная VELTA ЭКОНОМ NLL 070120 2610В</t>
  </si>
  <si>
    <t>Мансардное окно GZR 3050 FR06 (66*118 см)</t>
  </si>
  <si>
    <t>Мансардное окно GZR 3050 MR08 (78*140 см)</t>
  </si>
  <si>
    <t>Мансардное окно GZR 3050 PR06 (94*118 см)</t>
  </si>
  <si>
    <t>Мансардное окно GZR 3050 PR08 (94*140 см)</t>
  </si>
  <si>
    <t>Мансардное окно GZR 3050B MR08 (78*140 см) ручка снизу</t>
  </si>
  <si>
    <t>Оклад EDS 0000 S08 114*140</t>
  </si>
  <si>
    <t>Оклад EDW 2000 S08 114*140</t>
  </si>
  <si>
    <t>Оклад ESR 0000 MR08 78*140</t>
  </si>
  <si>
    <t>Оклад EWR 000 MR04 78*98</t>
  </si>
  <si>
    <t>Оклад EWR 000 MR08 78*140</t>
  </si>
  <si>
    <t>Оклад EWR 0000 FR06 66*118</t>
  </si>
  <si>
    <t>Оклад EWR 0000 PR06 94*118</t>
  </si>
  <si>
    <t>Оклад EWR 0000 PR08 94*140</t>
  </si>
  <si>
    <t>Стеклопакет IPL 0059 S08 114*140</t>
  </si>
  <si>
    <t xml:space="preserve">НЕМАН+ М-11 ЛАЙТ (6250*1200*50 мм) 2шт 0,75м3 </t>
  </si>
  <si>
    <t>Саморез по дереву универсальный 6,0*100</t>
  </si>
  <si>
    <t>Саморез по дереву универсальный 6,0*90</t>
  </si>
  <si>
    <t>упак</t>
  </si>
  <si>
    <t>Ондутис Дренаж (100 кв.м)</t>
  </si>
  <si>
    <t>Сетка металлическая</t>
  </si>
  <si>
    <t>Внутренний угол   (3,00м)</t>
  </si>
  <si>
    <t>Наличник (J-профиль) 3,00м (в ассортименте)</t>
  </si>
  <si>
    <t>Наружный угол (3,00м) (в ассортименте)</t>
  </si>
  <si>
    <t xml:space="preserve">Наружный угол МАЛЫЙ БЕЛЫЙ(3,00м) </t>
  </si>
  <si>
    <t>Наружный угол  МАЛЫЙ КОРИЧНЕВЫЙ(3,00м)</t>
  </si>
  <si>
    <t>Соединительная планка (3,00 м)(в ассортименте)</t>
  </si>
  <si>
    <t>Околооконная планка (3,00 м) (в ассортименте)</t>
  </si>
  <si>
    <t>Околооконная планка широкая (АЛ 3,00 м) белый</t>
  </si>
  <si>
    <t>Соединительная планка (3,00 м)КОРИЧНЕВАЯ</t>
  </si>
  <si>
    <t>Сайдинг (Виниловый) АЛЯСКА</t>
  </si>
  <si>
    <t>Фасадная панель Гранит ( Альпийский, Балканский, Крымский) 0,48м*1,14м</t>
  </si>
  <si>
    <t xml:space="preserve">Внешний угол   Гранит ( Альпийский, Балканский, Крымский) 0,47м    </t>
  </si>
  <si>
    <t>Фасадная панель Скалистый Камень (Алтай, Альпы, Тибет) 0,44м*1,165м</t>
  </si>
  <si>
    <t xml:space="preserve">Внешний угол   Скалистый Камень (Алтай, Альпы, Тибет) 0,42м    </t>
  </si>
  <si>
    <t>Фасадная панель Камень (Белый,Жженый,Сланец) 0,48м*1,14м</t>
  </si>
  <si>
    <t>АКП FRM(O) 3-018-1500/4000 БЕЛЫЙ BL 9003</t>
  </si>
  <si>
    <t xml:space="preserve">К48-2 (МЧ) Вентвыход неизолированный с проходным элементом </t>
  </si>
  <si>
    <t xml:space="preserve">К49-2 (МЧ) Вентвыход изолированный с проходным элементом </t>
  </si>
  <si>
    <t>К51-2 (МЧ) Вентилятор с проходным элементом КОРИЧНЕВЫЙ</t>
  </si>
  <si>
    <t>К55-2 (МЧ) Вентвыход изолированный  КОРИЧНЕВЫЙ</t>
  </si>
  <si>
    <t>К94-2 (МЧ) Вентвыход неизолированный КОРИЧНЕВЫЙ D125 (переходник D110)</t>
  </si>
  <si>
    <t>К95-2 (МЧ) Вентвыход изолированный КОРИЧНЕВЫЙ D125 (переходник D110)</t>
  </si>
  <si>
    <t xml:space="preserve">P51R-2 (С-21) Вентилятор с проходным элементом </t>
  </si>
  <si>
    <t xml:space="preserve">К48R-2 (С-21) Вентвыход неизолированный </t>
  </si>
  <si>
    <t xml:space="preserve">К49R-2 (С-21) Вентвыход изолированный с проходным элементом </t>
  </si>
  <si>
    <t xml:space="preserve">К17-2 (ГЧ) Вентилятор с проходным элементом </t>
  </si>
  <si>
    <t xml:space="preserve">К19-2 (У) Вентилятор с проходным элементом </t>
  </si>
  <si>
    <t xml:space="preserve">К21-2 (ГЧ) Вентвыход неизолированный </t>
  </si>
  <si>
    <t xml:space="preserve">К22-2 (ГЧ) Вентвыход изолированный с проходным элементом  </t>
  </si>
  <si>
    <t xml:space="preserve">К23-2 (У) Вентвыход неизолированный </t>
  </si>
  <si>
    <t xml:space="preserve">К24-1 (У) Вентвыход изолированный с проходным элементом </t>
  </si>
  <si>
    <t xml:space="preserve">К42-2 (ГЧ) Вентвыход с вентилятором </t>
  </si>
  <si>
    <t>К54-1 (У) Вентвыход изолированный</t>
  </si>
  <si>
    <t xml:space="preserve">К66-2 (У) Вентвыход неизолированный с проходным элементом  </t>
  </si>
  <si>
    <t>Профиль Т 15/38 GL15 белый оцинк L=0,6</t>
  </si>
  <si>
    <t>Профиль Т 15/38 GL15 белый оцинк L=1,2</t>
  </si>
  <si>
    <t>Профиль Т 15/38 GL15 белый оцинк L=3,7</t>
  </si>
  <si>
    <t>Дождеприемник черный АЛ, 0,312*0,312*0,300</t>
  </si>
  <si>
    <t>КАНАЛ пластиковый 110 черный АЛ, 1,015*0,138*0,150</t>
  </si>
  <si>
    <t>Корзина к дождеприемнику черная АЛ, 0,250*0,250*0,187</t>
  </si>
  <si>
    <t>Корзина к пескоуловителю черная АЛ, 0,436*0,095*0,165</t>
  </si>
  <si>
    <t>Рейка АЛБЕС белая откр.типа, 3м</t>
  </si>
  <si>
    <t>Рейка АЛБЕС белая откр.типа, 4м</t>
  </si>
  <si>
    <t>Рейка АЛБЕС суперхром откр.типа, 3м</t>
  </si>
  <si>
    <t>Рейка АЛБЕС суперхром откр.типа, 4м</t>
  </si>
  <si>
    <t>Реечный потолок Бард</t>
  </si>
  <si>
    <t>Рейка ОР-10 белая откр.типа, 4м</t>
  </si>
  <si>
    <t>Рейка ОР-10 золото желтое откр.типа, 4м</t>
  </si>
  <si>
    <t>Рейка ОР-10 супер хром откр.типа, 3м</t>
  </si>
  <si>
    <t>Рейка ОР-10 супер хром откр.типа, 4м</t>
  </si>
  <si>
    <t>Щелевой профиль для KL, 3м, супер хром</t>
  </si>
  <si>
    <t>Щелевой профиль для KL, 4м, золото</t>
  </si>
  <si>
    <t>Черепица ОНДУЛИН красная/коричневая</t>
  </si>
  <si>
    <t>Ендова зеленая</t>
  </si>
  <si>
    <t>Ендова красная/коричневая</t>
  </si>
  <si>
    <t>Конек Ондувилла основание (покрывающий фартук) 102*14 см (зеленый)</t>
  </si>
  <si>
    <t>Конек Ондувилла основание (покрывающий фартук) 102*14 см (коричневый)</t>
  </si>
  <si>
    <t>Конек Ондувилла основание (покрывающий фартук) 102*14 см (неаполитано)</t>
  </si>
  <si>
    <t>Конек Ондувилла основание (покрывающий фартук) 102*14 см (турино)</t>
  </si>
  <si>
    <t>Конек Ондувилла основание (покрывающий фартук) 102*14 см (фиорентино)</t>
  </si>
  <si>
    <t>Конек Ондувилла основание (покрывающий фартук) 102*14 см (красный)</t>
  </si>
  <si>
    <t>Конек Ондувилла верх. часть 106*9,4см (неаполитано)</t>
  </si>
  <si>
    <t>Конек Ондувилла верх. часть 106*9,4см (турино)</t>
  </si>
  <si>
    <t>Конек Ондувилла верх. часть 106*9,4см (фиорентино)</t>
  </si>
  <si>
    <t>Конек Ондувилла верхняя часть 106*9,4 см (зеленый)</t>
  </si>
  <si>
    <t>Конек Ондувилла верхняя часть 106*9,4 см (корич.)</t>
  </si>
  <si>
    <t>Конек Ондувилла верхняя часть 106*9,4 см (красный)</t>
  </si>
  <si>
    <t>Конек Ондувилла торцевой 105*18 см (зеленый)</t>
  </si>
  <si>
    <t>Конек Ондувилла торцевой 105*18 см (коричневый)</t>
  </si>
  <si>
    <t>Конек Ондувилла торцевой 105*18 см (красный)</t>
  </si>
  <si>
    <t>Конек Ондувилла торцевой 105*18 см (неаполитано)</t>
  </si>
  <si>
    <t>Конек Ондувилла торцевой 105*18 см (турино)</t>
  </si>
  <si>
    <t>Конек Ондувилла торцевой 105*18 см (фиорентино)</t>
  </si>
  <si>
    <t>Кровельный вентилятор Онндувилла 40*48 см (черный)</t>
  </si>
  <si>
    <t>Щипец Ондувилла 104*10,5*H11,4 см (зеленый)</t>
  </si>
  <si>
    <t>Щипец Ондувилла 104*10,5*H11,4 см (коричневый)</t>
  </si>
  <si>
    <t>Щипец Ондувилла 104*10,5*H11,4 см (красный)</t>
  </si>
  <si>
    <t>Щипец Ондувилла 104*10,5*H11,4 см (неаполитано)</t>
  </si>
  <si>
    <t>Вентиляционная труба Онндувилла 40*48 см (черный)</t>
  </si>
  <si>
    <t>Гвоздь Онндувилла 70 мм (зеленый)</t>
  </si>
  <si>
    <t>Гвоздь Онндувилла 70 мм (коричневый)</t>
  </si>
  <si>
    <t>Гвоздь Онндувилла 70 мм (красный)</t>
  </si>
  <si>
    <t>Гвоздь Онндувилла 70 мм (фиорентино)</t>
  </si>
  <si>
    <t>Дышащая изоляционная прокладка для кровельного ребра 0,15*5м</t>
  </si>
  <si>
    <t>Заполнитель карнизов Онндувилла 1,0 м (черный)</t>
  </si>
  <si>
    <t>Комплект заполнителей Онндувилла 950 мм</t>
  </si>
  <si>
    <t>Крепеж решетки черный АЛ, 0,116*0,020*0,020</t>
  </si>
  <si>
    <t>Надстройка для дождеприемника черная АЛ, 0,293*0,297*0,150</t>
  </si>
  <si>
    <t>Перегородка к дождеприемнику черная АЛ, 0,246*0,038*0,212</t>
  </si>
  <si>
    <t>ГВЛВ 2500*1200*10 мм ф/к (1/50) KNAUF</t>
  </si>
  <si>
    <t>АКП BDX(F) 4-04-1220/2440 BX 7005 СЕРЫЙ</t>
  </si>
  <si>
    <t>АКП BDX(F) 4-04-1220/2440 Искрящееся серебро BX0001</t>
  </si>
  <si>
    <t>АКП BDX(F) 4-04-1220/2440 ОРАНЖЕВЫЙ BX 2000</t>
  </si>
  <si>
    <t>АКП BDX(F) 4-04-1220/2440 Шоколадный BX 8017</t>
  </si>
  <si>
    <t>АКП FRM(O) 3-021-1220/2440 CЛОНОВАЯ КОСТЬ BL 1015</t>
  </si>
  <si>
    <t>АКП FRM(O) 3-021-1220/2440 ШОКОЛАДНЫЙ BL 8017</t>
  </si>
  <si>
    <t>АКП FRM(O) 3-021-1220/4000 ЧЕРНЫЙ BL 9005</t>
  </si>
  <si>
    <t>Околооконная планка широкая (АЛ 3,00 м) коричневый</t>
  </si>
  <si>
    <t>Соффит сплошной белый  0,23*3м (Россия)</t>
  </si>
  <si>
    <t>Соффит сплошной коричневый 0,23*3м (Россия)</t>
  </si>
  <si>
    <t>Соффит центр.вент.белый  0,23*3м (Россия)</t>
  </si>
  <si>
    <t>Соффит центр.вент.коричневый   0,23*3м (Россия)</t>
  </si>
  <si>
    <t xml:space="preserve">Пластиковые ламинированные панели Альта-Профиль. </t>
  </si>
  <si>
    <t xml:space="preserve">Панели с термопереводной печатью Альта-Профиль. </t>
  </si>
  <si>
    <t>Уголок белый (19*24) PRIMET 3м</t>
  </si>
  <si>
    <t>Пескоуловитель черный АЛ, 0,500*0,413*0,131</t>
  </si>
  <si>
    <t>Решетка к дождеприемнику пластиковая черная АЛ, 0,288*0,288*0,027</t>
  </si>
  <si>
    <t>Решетка к дождеприемнику чугунная, 285*285*15мм</t>
  </si>
  <si>
    <t>Решетка канала пластиковая черная АЛ, 0,998*0,130*0,022</t>
  </si>
  <si>
    <t>Решетка канала стальная АЛ, 1,00м*0,13м</t>
  </si>
  <si>
    <t>Торцевая заглушка канала 110 черная АЛ, 0,142*0,130*0,017</t>
  </si>
  <si>
    <t>Торцевая заглушка канала 60 черная АЛ, 0,142*0,080*0,017</t>
  </si>
  <si>
    <t>Боковой элемент обрамления "мама" ЗЕЛЕНЫЙ</t>
  </si>
  <si>
    <t>Боковой элемент обрамления "мама" КОРИЧНЕВЫЙ</t>
  </si>
  <si>
    <t>Боковой элемент обрамления "мама" СИНИЙ</t>
  </si>
  <si>
    <t>Боковой элемент обрамления "папа" ЗЕЛЕНЫЙ</t>
  </si>
  <si>
    <t>Боковой элемент обрамления "папа" КОРИЧНЕВЫЙ</t>
  </si>
  <si>
    <t>Боковой элемент обрамления "папа" СИНИЙ</t>
  </si>
  <si>
    <t>Решетка с дополнительным обрамлением 400*400*18 ГОЛУБОЙ</t>
  </si>
  <si>
    <t>Решетка с дополнительным обрамлением 400*400*18 ЖЕЛТЫЙ</t>
  </si>
  <si>
    <t>Решетка с дополнительным обрамлением 400*400*18 ЗЕЛЕНЫЙ</t>
  </si>
  <si>
    <t>Решетка с дополнительным обрамлением 400*400*18 КОРИЧНЕВЫЙ</t>
  </si>
  <si>
    <t>Решетка с дополнительным обрамлением 400*400*18 КРАСНЫЙ</t>
  </si>
  <si>
    <t>Решетка с дополнительным обрамлением 400*400*18 РОЗОВЫЙ</t>
  </si>
  <si>
    <t>Решетка с дополнительным обрамлением 400*400*18 СИНИЙ</t>
  </si>
  <si>
    <t>Решетка универсальная 333*333*10,5 ГОЛУБОЙ</t>
  </si>
  <si>
    <t>Решетка универсальная 333*333*10,5 ЖЕЛТЫЙ</t>
  </si>
  <si>
    <t>Решетка универсальная 333*333*10,5 ЗЕЛЕНЫЙ</t>
  </si>
  <si>
    <t>Решетка универсальная 333*333*10,5 КОРИЧНЕВЫЙ</t>
  </si>
  <si>
    <t>Решетка универсальная 333*333*10,5 КРАСНЫЙ</t>
  </si>
  <si>
    <t>Решетка универсальная 333*333*10,5 РОЗОВЫЙ</t>
  </si>
  <si>
    <t>Решетка универсальная 333*333*10,5 СИНИЙ</t>
  </si>
  <si>
    <t>Решетка усиленная 500*500*35 ЗЕЛЕНЫЙ</t>
  </si>
  <si>
    <t>Решетка усиленная 500*500*35 ЧЕРНЫЙ</t>
  </si>
  <si>
    <t>Угловой элемент обрамления ЗЕЛЕНЫЙ</t>
  </si>
  <si>
    <t>Угловой элемент обрамления КОРИЧНЕВЫЙ</t>
  </si>
  <si>
    <t>Угловой элемент обрамления СИНИЙ</t>
  </si>
  <si>
    <t>Кронштейн металлический для столба 0,650 - 0,750</t>
  </si>
  <si>
    <t>Анкерный болт 10*125мм</t>
  </si>
  <si>
    <t>Анкерный болт 10*97мм</t>
  </si>
  <si>
    <t>Кронштейн 50*50*100*2</t>
  </si>
  <si>
    <t>Кронштейн 50*50*150*2</t>
  </si>
  <si>
    <t>Кронштейн 50*50*200*2</t>
  </si>
  <si>
    <t>Кронштейн 50*50*250*2</t>
  </si>
  <si>
    <t>Кронштейн 50*50*50*2</t>
  </si>
  <si>
    <t>Паронитовая прокладка 50*50</t>
  </si>
  <si>
    <t>Профиль вертикальный основной  65*20*1,0*3000</t>
  </si>
  <si>
    <t>Профиль вертикальный промежуточный 40*20*1,0*3000</t>
  </si>
  <si>
    <t>Профиль горизонтальный  основной 40*40*1,0*3000</t>
  </si>
  <si>
    <t>Внешний угол   Камень (Белый,Жженый,Сланец) 0,47</t>
  </si>
  <si>
    <t>Фасадная панель Каньон (Аризона,Канзас,Колорадо) 0,45м*1,168м</t>
  </si>
  <si>
    <t>Фасадная панель Кирпич(Белый, Жженый) 0,48 м*1,14м</t>
  </si>
  <si>
    <t>Внешний угол  Кирпич(Белый, Жженый) 0,47м</t>
  </si>
  <si>
    <t>Фасадная панель Клинкерный Кирпич(Желтый, Красный, Жженый) 0,445 м*1,14м</t>
  </si>
  <si>
    <t>Внешний угол  Клинкерный Кирпич(Желтый, Красный, Жженый) 0,445м</t>
  </si>
  <si>
    <t>Фасадная панель Фагот ( Можайский,Талдомский)0,445 м*1,16м</t>
  </si>
  <si>
    <t>Внешний угол  Фагот ( Можайский,Талдомский)0,445м</t>
  </si>
  <si>
    <t>Складские коллекции</t>
  </si>
  <si>
    <t>J-профиль 3м( Коричневый,персиковый. Золотистый)</t>
  </si>
  <si>
    <t>Стартовая полоса  (2м)</t>
  </si>
  <si>
    <t>Комплектующие к фасадным панелям</t>
  </si>
  <si>
    <t>Светодиодная панель LPU 40 Вт 6500К 595*595*19мм</t>
  </si>
  <si>
    <t>Рейка ППР-084 салатовая открытого типа, 4м</t>
  </si>
  <si>
    <t>Уголок торцевой голубой, 4м</t>
  </si>
  <si>
    <t>Уголок торцевой салатовый, 4м</t>
  </si>
  <si>
    <t>Рейка ОР-10 золото желтое откр.типа, 3м</t>
  </si>
  <si>
    <t>Рейка ОР-10 золото откр.типа, 3м</t>
  </si>
  <si>
    <t>Щелевой профиль для KL, 3м, белый</t>
  </si>
  <si>
    <t>Щелевой профиль для KL, 3м, золото</t>
  </si>
  <si>
    <t>Щелевой профиль для KL, 3м, золото желтое</t>
  </si>
  <si>
    <t>Щелевой профиль для KL, 4м, белый</t>
  </si>
  <si>
    <t>АКЦИЯ!!!</t>
  </si>
  <si>
    <t>Потолочная акустическая плита (Лилия) 12 мм (28шт,)</t>
  </si>
  <si>
    <t>АКП BDX(F) 4-04-1220/2440 Красный BX 3020</t>
  </si>
  <si>
    <t>АКП BDX(F) 4-04-1220/2440 Серебро матовое BX 9006</t>
  </si>
  <si>
    <t>АКП BDX(F) 4-04-1220/2440 Синий BX 5005</t>
  </si>
  <si>
    <t>АКП BDX(F) 4-04-1220/2440 Слоновая кость BX 1015</t>
  </si>
  <si>
    <t>АКП BDX(F) 4-04-1220/2440 шампань BX 0203</t>
  </si>
  <si>
    <t>АКП FRM(O) 3-021-1220/4000 БЕЛЫЙ BL 9003</t>
  </si>
  <si>
    <t>АКП FRM(O) 3-021-1220/4000 КРАСНЫЙ BL 3020</t>
  </si>
  <si>
    <t>АКП FRM(O) 3-021-1220/4000 СЕРЕБРО МАТОВОЕ BL 9006</t>
  </si>
  <si>
    <t>АКП FRM(O) 3-021-1500/4000 ГРУНТ/ГРУНТ</t>
  </si>
  <si>
    <t>АКП FRM(O) 3-021-1500/4000 ЖЕЛТЫЙ BL 1023</t>
  </si>
  <si>
    <t>АКП FRM(O) 3-021-1500/4000 УЛЬТРАМАРИН BL 5002</t>
  </si>
  <si>
    <t>Панель №912703-69 ламинированная, 0,25*2,7м</t>
  </si>
  <si>
    <t>Панель "Белая глянцевая" с термопереводной печатью, 0,25*2,7м</t>
  </si>
  <si>
    <t>Панель "Белая матовая" с термопереводной печатью, 0,25*2,7м</t>
  </si>
  <si>
    <t>Молдинг потолочный белый, 3м (50 шт.)</t>
  </si>
  <si>
    <t>Молдинг соединительный белый, 3м (50 шт.)</t>
  </si>
  <si>
    <t xml:space="preserve">рул. </t>
  </si>
  <si>
    <t>ЕВРОПЛЕКС экст пенополистирол 2400*600*30мм</t>
  </si>
  <si>
    <t>ЕВРОПЛЕКС экст пенополистирол 2400*600*50мм(1/10)</t>
  </si>
  <si>
    <t xml:space="preserve">ТЕХНОПЛЕКС экст пенополистирол 1180*580*30мм              </t>
  </si>
  <si>
    <t>Кронштейн желоба Металл новый, белый</t>
  </si>
  <si>
    <t>Кронштейн желоба Металл новый, коричневый</t>
  </si>
  <si>
    <t>Гвозди оцинкованные Ершенные 3,5*30 (кг)</t>
  </si>
  <si>
    <t>Мастер Плит Лайт 30 (1200*600*50мм) 9шт. 0,324 м3</t>
  </si>
  <si>
    <t>Мастер Плит Лайт 50 (1200*600*50мм) 9шт. 0,324 м3</t>
  </si>
  <si>
    <t>Мастер Плит Медиум (1200*600*50мм) 6шт. 0,216 м3</t>
  </si>
  <si>
    <t>20-30</t>
  </si>
  <si>
    <t>40-50</t>
  </si>
  <si>
    <t>Фанера ФК (береза) НШ 1,525*1,525 сорт 4/4 18 мм</t>
  </si>
  <si>
    <t>Профиль направляющий ПН-2 эконом (50*40)=3м</t>
  </si>
  <si>
    <t>Потолочная плита Oasis 600x600x12 мм</t>
  </si>
  <si>
    <t>Потолочная плита Armstrong "Baikal" 600х600х12мм</t>
  </si>
  <si>
    <t>Потолочная плита Верона  (18 шт)</t>
  </si>
  <si>
    <t>Потолочная плита  OWAdeco Sirius 600x600x12 мм (16 шт)</t>
  </si>
  <si>
    <t>Профиль направляющий ПН-4 эконом (75*40)=3м</t>
  </si>
  <si>
    <t>Профиль направляющий ПН-6 эконом (100*40)=3м</t>
  </si>
  <si>
    <t>Профиль стоечный ПС-6 эконом (100*50)=3м</t>
  </si>
  <si>
    <t>Профиль для ГВЛ ЭКОНОМ</t>
  </si>
  <si>
    <t>Панель КАРЕЛИЯ 3,00*0,23м(Бук,Каштан,Ольха, Орех,Ясень)</t>
  </si>
  <si>
    <t>J-профиль КАРЕЛИЯ 3,00м Ясень</t>
  </si>
  <si>
    <t>Наружный угол КАРЕЛИЯ 3,00м Орех</t>
  </si>
  <si>
    <t>Околооконная планка КАРЕЛИЯ 3,00м Орех</t>
  </si>
  <si>
    <t>Соединительная планка КАРЕЛИЯ 3,00м Каштан, Орех, Ясень</t>
  </si>
  <si>
    <t>Подвес профиля ПП 60*27 прямой</t>
  </si>
  <si>
    <t>Подвес профиля ПП 60*27 прямой (толщ. 0,9мм)</t>
  </si>
  <si>
    <t>Анкерный болт 10*60мм</t>
  </si>
  <si>
    <t>Дюбель для изоляции с гвоздем 10*90</t>
  </si>
  <si>
    <t>Балясина (50*50*3000мм) Темно-Коричневый</t>
  </si>
  <si>
    <t>Крепеж для балясин прямой пластиковый</t>
  </si>
  <si>
    <t>Крепеж для балясин угловой пластиковый</t>
  </si>
  <si>
    <t>Крепеж для перил пластиковый</t>
  </si>
  <si>
    <t>Крышка столба (68*151*151мм) Темно-Коричневый</t>
  </si>
  <si>
    <t>Перила (45*90*3000мм) Темно-Коричневый</t>
  </si>
  <si>
    <t>Столб опорный (120*120*3000мм) Темно-Коричневый</t>
  </si>
  <si>
    <t>Юбка столба (44*205*205мм) Темно-Коричневый</t>
  </si>
  <si>
    <t>Металлопластик BILDEX фасадный на складе!  аналог АЛЮКОБОНД</t>
  </si>
  <si>
    <t>Металлопластик BILDEX рекламный на складе!   аналог АЛЮКОБОНД</t>
  </si>
  <si>
    <t>Сайдинг (Виниловый) КАРЕЛИЯ под дерево НОВИНКА!</t>
  </si>
  <si>
    <r>
      <t xml:space="preserve">Фанера ФК (береза) НШ 1,525*1,525 сорт 3/4 </t>
    </r>
    <r>
      <rPr>
        <b/>
        <sz val="11"/>
        <color indexed="8"/>
        <rFont val="Calibri"/>
        <family val="2"/>
      </rPr>
      <t>6 мм</t>
    </r>
  </si>
  <si>
    <r>
      <t xml:space="preserve">Фанера ФК (береза) НШ 1,525*1,525 сорт 3/4 </t>
    </r>
    <r>
      <rPr>
        <b/>
        <sz val="11"/>
        <color indexed="8"/>
        <rFont val="Calibri"/>
        <family val="2"/>
      </rPr>
      <t>8 мм</t>
    </r>
  </si>
  <si>
    <r>
      <t xml:space="preserve">Фанера ФК (береза) НШ 1,525*1,525 сорт 3/4 </t>
    </r>
    <r>
      <rPr>
        <b/>
        <sz val="11"/>
        <color indexed="8"/>
        <rFont val="Calibri"/>
        <family val="2"/>
      </rPr>
      <t>10 мм</t>
    </r>
  </si>
  <si>
    <t>Мансардные окна  VELUX</t>
  </si>
  <si>
    <t>Чердачные лестницы VELUX</t>
  </si>
  <si>
    <t>*В случае возникновения крупных объектов рассматривается индивидуальный подход к каждому клиенту (предоставляются дополнительные скидки и особые условия сотрудничества)</t>
  </si>
  <si>
    <r>
      <rPr>
        <b/>
        <sz val="11"/>
        <color indexed="8"/>
        <rFont val="Calibri"/>
        <family val="2"/>
      </rPr>
      <t xml:space="preserve">Ондулин Черепица </t>
    </r>
    <r>
      <rPr>
        <b/>
        <sz val="11"/>
        <color indexed="10"/>
        <rFont val="Calibri"/>
        <family val="2"/>
      </rPr>
      <t>НОВИНКА!</t>
    </r>
  </si>
  <si>
    <t>Уголок PL 19х24 металлик, 3м</t>
  </si>
  <si>
    <t>Уголок PL 19х24 черный, 3м (45 шт.)</t>
  </si>
  <si>
    <t>Ондувилла (фиорентино, турино, неаполетано)</t>
  </si>
  <si>
    <t>Труба водосточная ПВХ, 3м, белый  диаметр-90 мм</t>
  </si>
  <si>
    <t>Желоб ПВХ, 3м, коричневый   диаметр - 125 мм</t>
  </si>
  <si>
    <t>Труба водосточная ПВХ, 3м, коричневый  диаметр - 90 мм</t>
  </si>
  <si>
    <t xml:space="preserve">              @fasadnokrovelnyitsentr</t>
  </si>
  <si>
    <r>
      <t xml:space="preserve">Забор "Штакетник" </t>
    </r>
    <r>
      <rPr>
        <b/>
        <sz val="11"/>
        <color indexed="8"/>
        <rFont val="Times New Roman"/>
        <family val="1"/>
      </rPr>
      <t>окрашен с 2х сторон</t>
    </r>
  </si>
  <si>
    <t xml:space="preserve">           @fasadnokrovelnyitsentr</t>
  </si>
  <si>
    <t>Потолок Грильятто ячейка 150*150 на складе!</t>
  </si>
  <si>
    <t>GL15 150х150 (h=37) черный оцинк "мама"</t>
  </si>
  <si>
    <t>GL15 150х150 (h=37) черный оцинк "папа"</t>
  </si>
  <si>
    <t>GL15 150х150 (h=37) черный оцинк обрамл профиль L</t>
  </si>
  <si>
    <t xml:space="preserve">       @fasadnokrovelnyitsentr</t>
  </si>
  <si>
    <t>Опт (руб)</t>
  </si>
  <si>
    <t>Розница (руб.)</t>
  </si>
  <si>
    <t>М.опт (руб.)</t>
  </si>
  <si>
    <t xml:space="preserve">Светодиодная панель LPU-ПРИЗМА-PREMIUM 36Вт 230В 6500К 3200Лм 595х595х19мм белая IP40 LLT                </t>
  </si>
  <si>
    <t xml:space="preserve">Светодиодная панель LPU 40Вт 4000К 595*595*19мм                </t>
  </si>
  <si>
    <t xml:space="preserve">Лампа 18Вт люминесцентная 765 холодный PHILIPS                  </t>
  </si>
  <si>
    <t>8/4212/ 27-45-48, 27-25-68, 27-60-70</t>
  </si>
  <si>
    <t>fkc27@yandex.ru</t>
  </si>
  <si>
    <t>Водосточная система Альта-Профиль БЕЛАЯ ЭЛИТ</t>
  </si>
  <si>
    <t>Водосточная система Альта-Профиль КОРИЧНЕВАЯ ЭЛИТ</t>
  </si>
  <si>
    <t>Водосточная система Альта-Профиль Коричневая   СТАНДАРТ</t>
  </si>
  <si>
    <t>Водосточная система Альта-Профиль Белая    СТАНДАРТ</t>
  </si>
  <si>
    <t>Воронка 74 мм ПВХ, белый</t>
  </si>
  <si>
    <t>Клипса, белый</t>
  </si>
  <si>
    <t>Слив трубы ПВХ, белый</t>
  </si>
  <si>
    <t>Труба водосточная ПВХ, 3м, коричневый  диаметр-74 мм</t>
  </si>
  <si>
    <t>Поворотный элемент кронштейна желоба ПВХ, коричневый</t>
  </si>
  <si>
    <t>Воронка 74 мм ПВХ, коричневый</t>
  </si>
  <si>
    <t>Поворотный элемент кронштейна желоба ПВХ, белый</t>
  </si>
  <si>
    <t>Труба водосточная ПВХ, 3м, белый    диаметр-74 мм</t>
  </si>
  <si>
    <t>Клипса, коричневый</t>
  </si>
  <si>
    <t>Желоб ПВХ, 3м, белый   диаметр-115 мм</t>
  </si>
  <si>
    <t>Желоб ПВХ, 3м, 4 м белый  диаметр-125 мм</t>
  </si>
  <si>
    <t xml:space="preserve">Доборные элементы </t>
  </si>
  <si>
    <t>Панель №909 ламинированная, 0,25*2,7м</t>
  </si>
  <si>
    <t>Откос универсальный  (коричневый, белый) 0,2 м*0,65 м</t>
  </si>
  <si>
    <t>Угол откоса (кремовый, песчанный)</t>
  </si>
  <si>
    <t>Угол откоса (коричневый, белый)</t>
  </si>
  <si>
    <t>Угол доборного элемента к откосу(песчанный, кремовый)</t>
  </si>
  <si>
    <t>Угол доборного элемента к откосу (коричневый, белый)</t>
  </si>
  <si>
    <t>Доборный элемент к откосу  (кремовый, песчанный) 0,18*0,69м</t>
  </si>
  <si>
    <t>Доборный элемент к откосу (коричневый, белый) 0,18*0,69м</t>
  </si>
  <si>
    <t>Металлосайдинг "Блокхаус" под дерево (под заказ)</t>
  </si>
  <si>
    <t>Сайдинг  бревно 0,4мм Светлый дуб</t>
  </si>
  <si>
    <t xml:space="preserve">Сайдинг  бревно 0,4мм Светлый дуб </t>
  </si>
  <si>
    <t>Сайдинг  бревно 0,45мм Тёмный дуб</t>
  </si>
  <si>
    <t>Сайдинг  бревно 0,45мм  Тёмный дуб</t>
  </si>
  <si>
    <t>Шинглас ФИНСКАЯ ЧЕРЕПИЦА (все цвета), 3 кв,м</t>
  </si>
  <si>
    <t>Шинглас классик КАДРИЛЬ соната (все цвета), 3 кв,м</t>
  </si>
  <si>
    <t>Шиглас РАНЧО (все цвета) 2кв.м</t>
  </si>
  <si>
    <t>ВЫШКИ-ТУРЫ</t>
  </si>
  <si>
    <t>Вышка строительная ВСП250/0,7  размер площадки (0,7*1,2 м)</t>
  </si>
  <si>
    <t>Базовый блок ВСП250/0,7</t>
  </si>
  <si>
    <t>Секция ВСП250/0,7</t>
  </si>
  <si>
    <t>Расчет конструкции ВСП250/0,7</t>
  </si>
  <si>
    <t>Вышка строительная ВСП250/1,0  размер площадки (1,0*2,0 м)</t>
  </si>
  <si>
    <t>Вышка строительная ВСП250/1,2 размер площадки (1,2 * 2,0 м)</t>
  </si>
  <si>
    <t>Вышка строительная ВСП250/2,0  размер площадки (2,0*2,0 м)</t>
  </si>
  <si>
    <t>ВСП250/2,0 1+1                2,7м(133кг)</t>
  </si>
  <si>
    <t>ВСП250/2,0 1+2                3,9м(161кг)</t>
  </si>
  <si>
    <t>ВСП250/2,0 1+3                5,1м(189кг)</t>
  </si>
  <si>
    <t>ВСП250/1,2 1+2               3,9м    (124кг)</t>
  </si>
  <si>
    <t>ВСП250/1,2 1+3               5,1м    (146кг)</t>
  </si>
  <si>
    <t>ВСП250/1,2 1+1               2,7м    (102кг)</t>
  </si>
  <si>
    <t>ВСП250/1,2 1+4               6,4м    (168кг)</t>
  </si>
  <si>
    <t>ВСП250/1,2 1+5               7,6м    (190кг)</t>
  </si>
  <si>
    <t>ВСП250/1,2 1+6               8,8м    (212кг)</t>
  </si>
  <si>
    <t>ВСП250/1,2 1+7               10,0м   (234кг)</t>
  </si>
  <si>
    <t>ВСП250/1,2 1+8               11,3м   (256кг)</t>
  </si>
  <si>
    <t>ВСП250/1,2 1+9               12,5м   (278кг)</t>
  </si>
  <si>
    <t>ВСП250/1,2 1+10            13,8м   (300кг)</t>
  </si>
  <si>
    <t>ВСП250/1,2 1+11            15,0м    (322кг)</t>
  </si>
  <si>
    <t>ВСП250/1,2 1+12            16,2м    (344кг)</t>
  </si>
  <si>
    <t>ВСП250/1,2 1+13            17,4м     (366кг)</t>
  </si>
  <si>
    <t>ВСП250/1,2 1+14            18,7м     (388кг)</t>
  </si>
  <si>
    <t>Фанера ФК (береза) НШ 1,525*1,525 сорт 4/4  4 мм</t>
  </si>
  <si>
    <t>Фанера ФК (береза) НШ 1,525*1,525 сорт 4/4  6 мм</t>
  </si>
  <si>
    <t>Защитные мембраны</t>
  </si>
  <si>
    <t>Желоб ПВХ, 3м коричневый        диаметр-115 мм</t>
  </si>
  <si>
    <t>Откос универсальный ( песчанный) 0,2 м*0,65 м</t>
  </si>
  <si>
    <t>Наличник "Классик","Модерн" (коричневый, белый)</t>
  </si>
  <si>
    <t>Угол наличника "Классик","Модерн" (коричневый, белый)</t>
  </si>
  <si>
    <t>742.00</t>
  </si>
  <si>
    <t xml:space="preserve">648.00 </t>
  </si>
  <si>
    <t>19.70</t>
  </si>
  <si>
    <t xml:space="preserve">19.70 </t>
  </si>
  <si>
    <t xml:space="preserve">96.00 </t>
  </si>
  <si>
    <t xml:space="preserve">612.00 </t>
  </si>
  <si>
    <t>215.00</t>
  </si>
  <si>
    <t xml:space="preserve">1'140.00 </t>
  </si>
  <si>
    <t xml:space="preserve">3'329.00 </t>
  </si>
  <si>
    <t xml:space="preserve">220.00 </t>
  </si>
  <si>
    <t xml:space="preserve">659.00 </t>
  </si>
  <si>
    <t xml:space="preserve">759.00 </t>
  </si>
  <si>
    <t>20.00</t>
  </si>
  <si>
    <t>100.00</t>
  </si>
  <si>
    <t xml:space="preserve">628.00 </t>
  </si>
  <si>
    <t>219.00</t>
  </si>
  <si>
    <t>1'159.00</t>
  </si>
  <si>
    <t xml:space="preserve">3'386.00 </t>
  </si>
  <si>
    <t>224.00</t>
  </si>
  <si>
    <t xml:space="preserve">235.00 </t>
  </si>
  <si>
    <t>3'556.00</t>
  </si>
  <si>
    <t xml:space="preserve">693.00 </t>
  </si>
  <si>
    <t>813.00</t>
  </si>
  <si>
    <t xml:space="preserve">21.50 </t>
  </si>
  <si>
    <t>21.50</t>
  </si>
  <si>
    <t xml:space="preserve">107.00 </t>
  </si>
  <si>
    <t>658.00</t>
  </si>
  <si>
    <t>233.00</t>
  </si>
  <si>
    <t>1'218.00</t>
  </si>
  <si>
    <t>Доска универсальная (10*140*3000мм)                                      Темно-Коричневый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</si>
</sst>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  <numFmt numFmtId="173" formatCode="0.00&quot; руб.&quot;"/>
    <numFmt numFmtId="174" formatCode="#,##0.00&quot; руб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i/>
      <u val="single"/>
      <sz val="12"/>
      <color indexed="60"/>
      <name val="Times New Roman"/>
      <family val="1"/>
    </font>
    <font>
      <u val="single"/>
      <sz val="14"/>
      <color indexed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u val="single"/>
      <sz val="16"/>
      <color indexed="12"/>
      <name val="Calibri"/>
      <family val="2"/>
    </font>
    <font>
      <b/>
      <sz val="16"/>
      <color indexed="8"/>
      <name val="Calibri"/>
      <family val="2"/>
    </font>
    <font>
      <sz val="13"/>
      <name val="Arial"/>
      <family val="2"/>
    </font>
    <font>
      <sz val="13"/>
      <name val="Arial Cyr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24"/>
      <color indexed="1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u val="single"/>
      <sz val="16"/>
      <color theme="10"/>
      <name val="Calibri"/>
      <family val="2"/>
    </font>
    <font>
      <u val="single"/>
      <sz val="14"/>
      <color theme="10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4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2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vertical="center"/>
    </xf>
    <xf numFmtId="0" fontId="16" fillId="0" borderId="0" xfId="0" applyFont="1" applyFill="1" applyBorder="1" applyAlignment="1">
      <alignment wrapText="1"/>
    </xf>
    <xf numFmtId="0" fontId="0" fillId="32" borderId="11" xfId="0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32" borderId="11" xfId="0" applyFont="1" applyFill="1" applyBorder="1" applyAlignment="1">
      <alignment vertical="center" wrapText="1"/>
    </xf>
    <xf numFmtId="2" fontId="0" fillId="0" borderId="13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22" fillId="32" borderId="16" xfId="54" applyFont="1" applyFill="1" applyBorder="1" applyAlignment="1">
      <alignment horizontal="left" vertical="center" wrapText="1"/>
      <protection/>
    </xf>
    <xf numFmtId="0" fontId="24" fillId="32" borderId="17" xfId="53" applyFont="1" applyFill="1" applyBorder="1" applyAlignment="1">
      <alignment horizontal="center" vertical="center" wrapText="1"/>
      <protection/>
    </xf>
    <xf numFmtId="0" fontId="24" fillId="32" borderId="21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2" fontId="25" fillId="0" borderId="20" xfId="0" applyNumberFormat="1" applyFont="1" applyBorder="1" applyAlignment="1">
      <alignment horizontal="center" vertical="center"/>
    </xf>
    <xf numFmtId="0" fontId="24" fillId="32" borderId="23" xfId="53" applyFont="1" applyFill="1" applyBorder="1" applyAlignment="1">
      <alignment horizontal="center" vertical="center"/>
      <protection/>
    </xf>
    <xf numFmtId="0" fontId="24" fillId="32" borderId="24" xfId="53" applyFont="1" applyFill="1" applyBorder="1" applyAlignment="1">
      <alignment horizontal="center" vertical="center"/>
      <protection/>
    </xf>
    <xf numFmtId="0" fontId="24" fillId="32" borderId="25" xfId="53" applyFont="1" applyFill="1" applyBorder="1" applyAlignment="1">
      <alignment horizontal="center" vertical="center"/>
      <protection/>
    </xf>
    <xf numFmtId="0" fontId="24" fillId="32" borderId="26" xfId="53" applyFont="1" applyFill="1" applyBorder="1" applyAlignment="1">
      <alignment horizontal="center" vertical="center"/>
      <protection/>
    </xf>
    <xf numFmtId="0" fontId="24" fillId="32" borderId="27" xfId="53" applyFont="1" applyFill="1" applyBorder="1" applyAlignment="1">
      <alignment horizontal="center" vertical="center"/>
      <protection/>
    </xf>
    <xf numFmtId="0" fontId="24" fillId="32" borderId="28" xfId="53" applyFont="1" applyFill="1" applyBorder="1" applyAlignment="1">
      <alignment horizontal="center" vertical="center"/>
      <protection/>
    </xf>
    <xf numFmtId="0" fontId="24" fillId="32" borderId="29" xfId="53" applyFont="1" applyFill="1" applyBorder="1" applyAlignment="1">
      <alignment horizontal="center" vertical="center"/>
      <protection/>
    </xf>
    <xf numFmtId="0" fontId="24" fillId="32" borderId="22" xfId="53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22" fillId="32" borderId="16" xfId="53" applyFont="1" applyFill="1" applyBorder="1" applyAlignment="1">
      <alignment horizontal="left" vertical="center" wrapText="1"/>
      <protection/>
    </xf>
    <xf numFmtId="0" fontId="24" fillId="32" borderId="20" xfId="53" applyFont="1" applyFill="1" applyBorder="1" applyAlignment="1">
      <alignment horizontal="center" vertical="center" wrapText="1"/>
      <protection/>
    </xf>
    <xf numFmtId="0" fontId="24" fillId="32" borderId="30" xfId="53" applyFont="1" applyFill="1" applyBorder="1" applyAlignment="1">
      <alignment horizontal="center" vertical="center" wrapText="1"/>
      <protection/>
    </xf>
    <xf numFmtId="2" fontId="25" fillId="0" borderId="20" xfId="0" applyNumberFormat="1" applyFont="1" applyBorder="1" applyAlignment="1">
      <alignment horizontal="center"/>
    </xf>
    <xf numFmtId="0" fontId="24" fillId="32" borderId="26" xfId="53" applyFont="1" applyFill="1" applyBorder="1" applyAlignment="1">
      <alignment horizontal="center" vertical="center" wrapText="1"/>
      <protection/>
    </xf>
    <xf numFmtId="0" fontId="24" fillId="32" borderId="27" xfId="53" applyFont="1" applyFill="1" applyBorder="1" applyAlignment="1">
      <alignment horizontal="center" vertical="center" wrapText="1"/>
      <protection/>
    </xf>
    <xf numFmtId="0" fontId="24" fillId="32" borderId="28" xfId="53" applyFont="1" applyFill="1" applyBorder="1" applyAlignment="1">
      <alignment horizontal="center" vertical="center" wrapText="1"/>
      <protection/>
    </xf>
    <xf numFmtId="0" fontId="22" fillId="0" borderId="31" xfId="0" applyNumberFormat="1" applyFont="1" applyBorder="1" applyAlignment="1">
      <alignment horizontal="left" vertical="center" wrapText="1"/>
    </xf>
    <xf numFmtId="0" fontId="24" fillId="32" borderId="32" xfId="53" applyFont="1" applyFill="1" applyBorder="1" applyAlignment="1">
      <alignment horizontal="center" vertical="center" wrapText="1"/>
      <protection/>
    </xf>
    <xf numFmtId="2" fontId="25" fillId="0" borderId="33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left" vertical="center" wrapText="1"/>
    </xf>
    <xf numFmtId="0" fontId="24" fillId="32" borderId="35" xfId="53" applyFont="1" applyFill="1" applyBorder="1" applyAlignment="1">
      <alignment horizontal="center" vertical="center" wrapText="1"/>
      <protection/>
    </xf>
    <xf numFmtId="2" fontId="25" fillId="0" borderId="3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2" fontId="0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 wrapText="1"/>
    </xf>
    <xf numFmtId="2" fontId="1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1" fillId="3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left" vertical="center" wrapText="1"/>
    </xf>
    <xf numFmtId="2" fontId="1" fillId="32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vertical="center" wrapText="1"/>
    </xf>
    <xf numFmtId="2" fontId="7" fillId="0" borderId="0" xfId="42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vertical="center"/>
    </xf>
    <xf numFmtId="2" fontId="16" fillId="0" borderId="0" xfId="0" applyNumberFormat="1" applyFont="1" applyFill="1" applyAlignment="1">
      <alignment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2" fontId="74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2" fontId="0" fillId="32" borderId="12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0" fontId="1" fillId="0" borderId="43" xfId="0" applyFont="1" applyFill="1" applyBorder="1" applyAlignment="1">
      <alignment horizontal="center"/>
    </xf>
    <xf numFmtId="2" fontId="0" fillId="32" borderId="4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2" fontId="74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37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14" fillId="34" borderId="44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center" vertical="center"/>
    </xf>
    <xf numFmtId="2" fontId="1" fillId="34" borderId="27" xfId="0" applyNumberFormat="1" applyFont="1" applyFill="1" applyBorder="1" applyAlignment="1">
      <alignment horizontal="center"/>
    </xf>
    <xf numFmtId="2" fontId="2" fillId="34" borderId="27" xfId="0" applyNumberFormat="1" applyFont="1" applyFill="1" applyBorder="1" applyAlignment="1">
      <alignment horizontal="center"/>
    </xf>
    <xf numFmtId="2" fontId="2" fillId="34" borderId="45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0" fillId="0" borderId="25" xfId="0" applyFont="1" applyBorder="1" applyAlignment="1">
      <alignment vertical="center" wrapText="1"/>
    </xf>
    <xf numFmtId="0" fontId="1" fillId="35" borderId="27" xfId="0" applyFont="1" applyFill="1" applyBorder="1" applyAlignment="1">
      <alignment horizontal="center"/>
    </xf>
    <xf numFmtId="0" fontId="4" fillId="35" borderId="44" xfId="0" applyFont="1" applyFill="1" applyBorder="1" applyAlignment="1">
      <alignment/>
    </xf>
    <xf numFmtId="0" fontId="0" fillId="0" borderId="22" xfId="0" applyFont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2" fillId="32" borderId="43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17" fillId="0" borderId="0" xfId="42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0" fillId="36" borderId="11" xfId="54" applyFont="1" applyFill="1" applyBorder="1" applyAlignment="1">
      <alignment horizontal="left" vertical="center"/>
      <protection/>
    </xf>
    <xf numFmtId="0" fontId="31" fillId="36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31" fillId="0" borderId="48" xfId="0" applyFont="1" applyFill="1" applyBorder="1" applyAlignment="1">
      <alignment horizontal="left" vertical="center"/>
    </xf>
    <xf numFmtId="2" fontId="32" fillId="0" borderId="10" xfId="0" applyNumberFormat="1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/>
    </xf>
    <xf numFmtId="2" fontId="33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2" fontId="75" fillId="0" borderId="11" xfId="0" applyNumberFormat="1" applyFont="1" applyBorder="1" applyAlignment="1">
      <alignment vertical="center" wrapText="1"/>
    </xf>
    <xf numFmtId="2" fontId="36" fillId="32" borderId="11" xfId="0" applyNumberFormat="1" applyFont="1" applyFill="1" applyBorder="1" applyAlignment="1">
      <alignment horizontal="center"/>
    </xf>
    <xf numFmtId="2" fontId="75" fillId="0" borderId="15" xfId="0" applyNumberFormat="1" applyFont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center" vertical="center"/>
    </xf>
    <xf numFmtId="2" fontId="74" fillId="0" borderId="49" xfId="0" applyNumberFormat="1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vertical="center" wrapText="1"/>
    </xf>
    <xf numFmtId="2" fontId="74" fillId="0" borderId="12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74" fillId="0" borderId="11" xfId="0" applyFont="1" applyBorder="1" applyAlignment="1">
      <alignment wrapText="1"/>
    </xf>
    <xf numFmtId="0" fontId="74" fillId="0" borderId="11" xfId="0" applyFont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horizontal="center" wrapText="1"/>
    </xf>
    <xf numFmtId="0" fontId="12" fillId="32" borderId="11" xfId="0" applyFont="1" applyFill="1" applyBorder="1" applyAlignment="1">
      <alignment wrapText="1"/>
    </xf>
    <xf numFmtId="0" fontId="12" fillId="0" borderId="48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/>
    </xf>
    <xf numFmtId="166" fontId="12" fillId="0" borderId="11" xfId="62" applyNumberFormat="1" applyFont="1" applyFill="1" applyBorder="1" applyAlignment="1">
      <alignment horizontal="center" vertical="center"/>
    </xf>
    <xf numFmtId="166" fontId="12" fillId="0" borderId="42" xfId="0" applyNumberFormat="1" applyFont="1" applyBorder="1" applyAlignment="1">
      <alignment horizontal="center" vertical="center"/>
    </xf>
    <xf numFmtId="2" fontId="12" fillId="32" borderId="11" xfId="0" applyNumberFormat="1" applyFont="1" applyFill="1" applyBorder="1" applyAlignment="1">
      <alignment horizontal="center"/>
    </xf>
    <xf numFmtId="0" fontId="74" fillId="32" borderId="11" xfId="0" applyFont="1" applyFill="1" applyBorder="1" applyAlignment="1">
      <alignment vertical="center" wrapText="1"/>
    </xf>
    <xf numFmtId="0" fontId="74" fillId="0" borderId="11" xfId="0" applyFont="1" applyBorder="1" applyAlignment="1">
      <alignment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/>
    </xf>
    <xf numFmtId="0" fontId="0" fillId="0" borderId="50" xfId="0" applyFont="1" applyBorder="1" applyAlignment="1">
      <alignment vertical="center" wrapText="1"/>
    </xf>
    <xf numFmtId="0" fontId="1" fillId="0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>
      <alignment horizontal="center" vertical="center"/>
    </xf>
    <xf numFmtId="2" fontId="0" fillId="32" borderId="51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2" fontId="0" fillId="32" borderId="4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center"/>
    </xf>
    <xf numFmtId="2" fontId="74" fillId="0" borderId="45" xfId="0" applyNumberFormat="1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vertical="center" wrapText="1"/>
    </xf>
    <xf numFmtId="0" fontId="74" fillId="0" borderId="24" xfId="0" applyFont="1" applyBorder="1" applyAlignment="1">
      <alignment vertical="center" wrapText="1"/>
    </xf>
    <xf numFmtId="0" fontId="8" fillId="36" borderId="46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left"/>
    </xf>
    <xf numFmtId="2" fontId="74" fillId="32" borderId="11" xfId="0" applyNumberFormat="1" applyFont="1" applyFill="1" applyBorder="1" applyAlignment="1">
      <alignment horizontal="center" vertical="center"/>
    </xf>
    <xf numFmtId="2" fontId="38" fillId="32" borderId="11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left"/>
    </xf>
    <xf numFmtId="2" fontId="29" fillId="34" borderId="46" xfId="0" applyNumberFormat="1" applyFont="1" applyFill="1" applyBorder="1" applyAlignment="1">
      <alignment horizontal="left"/>
    </xf>
    <xf numFmtId="2" fontId="29" fillId="34" borderId="0" xfId="0" applyNumberFormat="1" applyFont="1" applyFill="1" applyBorder="1" applyAlignment="1">
      <alignment horizontal="left"/>
    </xf>
    <xf numFmtId="2" fontId="29" fillId="34" borderId="52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 vertical="center" wrapText="1"/>
    </xf>
    <xf numFmtId="2" fontId="76" fillId="32" borderId="11" xfId="0" applyNumberFormat="1" applyFont="1" applyFill="1" applyBorder="1" applyAlignment="1">
      <alignment horizontal="center" vertical="center"/>
    </xf>
    <xf numFmtId="2" fontId="75" fillId="32" borderId="11" xfId="0" applyNumberFormat="1" applyFont="1" applyFill="1" applyBorder="1" applyAlignment="1">
      <alignment horizontal="center" vertical="center"/>
    </xf>
    <xf numFmtId="4" fontId="76" fillId="32" borderId="11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17" fillId="0" borderId="0" xfId="42" applyFont="1" applyAlignment="1">
      <alignment horizontal="right"/>
    </xf>
    <xf numFmtId="2" fontId="29" fillId="34" borderId="21" xfId="0" applyNumberFormat="1" applyFont="1" applyFill="1" applyBorder="1" applyAlignment="1">
      <alignment horizontal="left"/>
    </xf>
    <xf numFmtId="2" fontId="29" fillId="34" borderId="53" xfId="0" applyNumberFormat="1" applyFont="1" applyFill="1" applyBorder="1" applyAlignment="1">
      <alignment horizontal="left"/>
    </xf>
    <xf numFmtId="2" fontId="29" fillId="34" borderId="30" xfId="0" applyNumberFormat="1" applyFont="1" applyFill="1" applyBorder="1" applyAlignment="1">
      <alignment horizontal="left"/>
    </xf>
    <xf numFmtId="2" fontId="29" fillId="34" borderId="54" xfId="0" applyNumberFormat="1" applyFont="1" applyFill="1" applyBorder="1" applyAlignment="1">
      <alignment horizontal="left"/>
    </xf>
    <xf numFmtId="2" fontId="29" fillId="34" borderId="55" xfId="0" applyNumberFormat="1" applyFont="1" applyFill="1" applyBorder="1" applyAlignment="1">
      <alignment horizontal="left"/>
    </xf>
    <xf numFmtId="2" fontId="29" fillId="34" borderId="0" xfId="0" applyNumberFormat="1" applyFont="1" applyFill="1" applyBorder="1" applyAlignment="1">
      <alignment horizontal="left"/>
    </xf>
    <xf numFmtId="2" fontId="29" fillId="34" borderId="52" xfId="0" applyNumberFormat="1" applyFont="1" applyFill="1" applyBorder="1" applyAlignment="1">
      <alignment horizontal="left"/>
    </xf>
    <xf numFmtId="0" fontId="24" fillId="32" borderId="56" xfId="53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4" fillId="32" borderId="59" xfId="53" applyFont="1" applyFill="1" applyBorder="1" applyAlignment="1">
      <alignment horizontal="center" vertical="center" wrapText="1"/>
      <protection/>
    </xf>
    <xf numFmtId="0" fontId="26" fillId="0" borderId="5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2" fontId="24" fillId="32" borderId="22" xfId="53" applyNumberFormat="1" applyFont="1" applyFill="1" applyBorder="1" applyAlignment="1">
      <alignment horizontal="center" vertical="center" wrapText="1"/>
      <protection/>
    </xf>
    <xf numFmtId="2" fontId="26" fillId="0" borderId="37" xfId="0" applyNumberFormat="1" applyFont="1" applyBorder="1" applyAlignment="1">
      <alignment horizontal="center" vertical="center" wrapText="1"/>
    </xf>
    <xf numFmtId="2" fontId="26" fillId="0" borderId="60" xfId="0" applyNumberFormat="1" applyFont="1" applyBorder="1" applyAlignment="1">
      <alignment horizontal="center" vertical="center" wrapText="1"/>
    </xf>
    <xf numFmtId="2" fontId="25" fillId="0" borderId="56" xfId="0" applyNumberFormat="1" applyFont="1" applyBorder="1" applyAlignment="1">
      <alignment horizontal="center" vertical="center"/>
    </xf>
    <xf numFmtId="2" fontId="25" fillId="0" borderId="57" xfId="0" applyNumberFormat="1" applyFont="1" applyBorder="1" applyAlignment="1">
      <alignment horizontal="center" vertical="center"/>
    </xf>
    <xf numFmtId="2" fontId="25" fillId="0" borderId="58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2" fillId="32" borderId="61" xfId="53" applyFont="1" applyFill="1" applyBorder="1" applyAlignment="1">
      <alignment horizontal="left" vertical="center"/>
      <protection/>
    </xf>
    <xf numFmtId="0" fontId="24" fillId="32" borderId="61" xfId="53" applyFont="1" applyFill="1" applyBorder="1" applyAlignment="1">
      <alignment horizontal="left" vertical="center"/>
      <protection/>
    </xf>
    <xf numFmtId="0" fontId="26" fillId="0" borderId="61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0" fontId="24" fillId="32" borderId="57" xfId="53" applyFont="1" applyFill="1" applyBorder="1" applyAlignment="1">
      <alignment horizontal="center" vertical="center" wrapText="1"/>
      <protection/>
    </xf>
    <xf numFmtId="0" fontId="24" fillId="32" borderId="55" xfId="53" applyFont="1" applyFill="1" applyBorder="1" applyAlignment="1">
      <alignment horizontal="center" vertical="center"/>
      <protection/>
    </xf>
    <xf numFmtId="0" fontId="24" fillId="32" borderId="46" xfId="53" applyFont="1" applyFill="1" applyBorder="1" applyAlignment="1">
      <alignment horizontal="center" vertical="center"/>
      <protection/>
    </xf>
    <xf numFmtId="0" fontId="26" fillId="0" borderId="46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4" fillId="32" borderId="22" xfId="53" applyFont="1" applyFill="1" applyBorder="1" applyAlignment="1">
      <alignment horizontal="center" vertical="center"/>
      <protection/>
    </xf>
    <xf numFmtId="0" fontId="24" fillId="32" borderId="37" xfId="53" applyFont="1" applyFill="1" applyBorder="1" applyAlignment="1">
      <alignment horizontal="center" vertical="center"/>
      <protection/>
    </xf>
    <xf numFmtId="0" fontId="26" fillId="0" borderId="37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58" xfId="0" applyFont="1" applyBorder="1" applyAlignment="1">
      <alignment horizontal="center" vertical="center" wrapText="1"/>
    </xf>
    <xf numFmtId="0" fontId="22" fillId="32" borderId="64" xfId="53" applyFont="1" applyFill="1" applyBorder="1" applyAlignment="1">
      <alignment horizontal="left" vertical="center" wrapText="1"/>
      <protection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61" xfId="0" applyFont="1" applyBorder="1" applyAlignment="1">
      <alignment horizontal="left" vertical="center" wrapText="1"/>
    </xf>
    <xf numFmtId="0" fontId="26" fillId="0" borderId="62" xfId="0" applyFont="1" applyBorder="1" applyAlignment="1">
      <alignment horizontal="left" vertical="center" wrapText="1"/>
    </xf>
    <xf numFmtId="0" fontId="26" fillId="0" borderId="64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24" fillId="32" borderId="58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2" fontId="25" fillId="0" borderId="41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left"/>
    </xf>
    <xf numFmtId="0" fontId="19" fillId="34" borderId="19" xfId="0" applyFont="1" applyFill="1" applyBorder="1" applyAlignment="1">
      <alignment horizontal="left"/>
    </xf>
    <xf numFmtId="0" fontId="19" fillId="34" borderId="39" xfId="0" applyFont="1" applyFill="1" applyBorder="1" applyAlignment="1">
      <alignment horizontal="left"/>
    </xf>
    <xf numFmtId="0" fontId="19" fillId="34" borderId="56" xfId="0" applyFont="1" applyFill="1" applyBorder="1" applyAlignment="1">
      <alignment horizontal="left"/>
    </xf>
    <xf numFmtId="0" fontId="19" fillId="34" borderId="20" xfId="0" applyFont="1" applyFill="1" applyBorder="1" applyAlignment="1">
      <alignment horizontal="left"/>
    </xf>
    <xf numFmtId="0" fontId="79" fillId="0" borderId="29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80" fillId="0" borderId="0" xfId="42" applyFont="1" applyAlignment="1">
      <alignment horizontal="right"/>
    </xf>
    <xf numFmtId="0" fontId="28" fillId="0" borderId="0" xfId="42" applyFont="1" applyAlignment="1">
      <alignment horizontal="right"/>
    </xf>
    <xf numFmtId="0" fontId="9" fillId="34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/>
    </xf>
    <xf numFmtId="0" fontId="19" fillId="34" borderId="11" xfId="0" applyFont="1" applyFill="1" applyBorder="1" applyAlignment="1">
      <alignment wrapText="1"/>
    </xf>
    <xf numFmtId="0" fontId="81" fillId="0" borderId="29" xfId="42" applyFont="1" applyBorder="1" applyAlignment="1">
      <alignment vertical="center"/>
    </xf>
    <xf numFmtId="0" fontId="14" fillId="33" borderId="4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0" fillId="0" borderId="29" xfId="42" applyFont="1" applyBorder="1" applyAlignment="1">
      <alignment/>
    </xf>
    <xf numFmtId="0" fontId="0" fillId="34" borderId="53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4" borderId="11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8" fillId="34" borderId="66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69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60" fillId="0" borderId="0" xfId="42" applyAlignment="1">
      <alignment horizontal="right"/>
    </xf>
    <xf numFmtId="0" fontId="8" fillId="35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81" fillId="0" borderId="0" xfId="42" applyFont="1" applyBorder="1" applyAlignment="1">
      <alignment/>
    </xf>
    <xf numFmtId="0" fontId="81" fillId="0" borderId="0" xfId="42" applyFont="1" applyAlignment="1">
      <alignment/>
    </xf>
    <xf numFmtId="0" fontId="0" fillId="0" borderId="0" xfId="0" applyAlignment="1">
      <alignment horizontal="center" wrapText="1"/>
    </xf>
    <xf numFmtId="0" fontId="8" fillId="34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center" wrapText="1"/>
    </xf>
    <xf numFmtId="2" fontId="1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left"/>
    </xf>
    <xf numFmtId="0" fontId="8" fillId="34" borderId="63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52" xfId="0" applyFont="1" applyFill="1" applyBorder="1" applyAlignment="1">
      <alignment horizontal="left"/>
    </xf>
    <xf numFmtId="0" fontId="8" fillId="34" borderId="21" xfId="0" applyFont="1" applyFill="1" applyBorder="1" applyAlignment="1">
      <alignment horizontal="left"/>
    </xf>
    <xf numFmtId="0" fontId="8" fillId="34" borderId="53" xfId="0" applyFont="1" applyFill="1" applyBorder="1" applyAlignment="1">
      <alignment horizontal="left"/>
    </xf>
    <xf numFmtId="0" fontId="8" fillId="34" borderId="70" xfId="0" applyFont="1" applyFill="1" applyBorder="1" applyAlignment="1">
      <alignment horizontal="left"/>
    </xf>
    <xf numFmtId="0" fontId="8" fillId="34" borderId="27" xfId="0" applyFont="1" applyFill="1" applyBorder="1" applyAlignment="1">
      <alignment horizontal="left"/>
    </xf>
    <xf numFmtId="0" fontId="8" fillId="34" borderId="71" xfId="0" applyFont="1" applyFill="1" applyBorder="1" applyAlignment="1">
      <alignment horizontal="left"/>
    </xf>
    <xf numFmtId="2" fontId="8" fillId="34" borderId="55" xfId="0" applyNumberFormat="1" applyFont="1" applyFill="1" applyBorder="1" applyAlignment="1">
      <alignment horizontal="left"/>
    </xf>
    <xf numFmtId="2" fontId="8" fillId="34" borderId="30" xfId="0" applyNumberFormat="1" applyFont="1" applyFill="1" applyBorder="1" applyAlignment="1">
      <alignment horizontal="left"/>
    </xf>
    <xf numFmtId="2" fontId="8" fillId="34" borderId="0" xfId="0" applyNumberFormat="1" applyFont="1" applyFill="1" applyBorder="1" applyAlignment="1">
      <alignment horizontal="left"/>
    </xf>
    <xf numFmtId="2" fontId="8" fillId="34" borderId="52" xfId="0" applyNumberFormat="1" applyFont="1" applyFill="1" applyBorder="1" applyAlignment="1">
      <alignment horizontal="left"/>
    </xf>
    <xf numFmtId="0" fontId="8" fillId="34" borderId="47" xfId="0" applyFont="1" applyFill="1" applyBorder="1" applyAlignment="1">
      <alignment horizontal="left"/>
    </xf>
    <xf numFmtId="2" fontId="8" fillId="34" borderId="63" xfId="0" applyNumberFormat="1" applyFont="1" applyFill="1" applyBorder="1" applyAlignment="1">
      <alignment horizontal="left"/>
    </xf>
    <xf numFmtId="2" fontId="8" fillId="34" borderId="47" xfId="0" applyNumberFormat="1" applyFont="1" applyFill="1" applyBorder="1" applyAlignment="1">
      <alignment horizontal="left"/>
    </xf>
    <xf numFmtId="2" fontId="8" fillId="34" borderId="21" xfId="0" applyNumberFormat="1" applyFont="1" applyFill="1" applyBorder="1" applyAlignment="1">
      <alignment horizontal="left"/>
    </xf>
    <xf numFmtId="2" fontId="8" fillId="34" borderId="53" xfId="0" applyNumberFormat="1" applyFont="1" applyFill="1" applyBorder="1" applyAlignment="1">
      <alignment horizontal="left"/>
    </xf>
    <xf numFmtId="0" fontId="8" fillId="34" borderId="55" xfId="0" applyFont="1" applyFill="1" applyBorder="1" applyAlignment="1">
      <alignment horizontal="left"/>
    </xf>
    <xf numFmtId="0" fontId="8" fillId="34" borderId="30" xfId="0" applyFont="1" applyFill="1" applyBorder="1" applyAlignment="1">
      <alignment horizontal="left"/>
    </xf>
    <xf numFmtId="0" fontId="19" fillId="34" borderId="55" xfId="0" applyFont="1" applyFill="1" applyBorder="1" applyAlignment="1">
      <alignment horizontal="left"/>
    </xf>
    <xf numFmtId="0" fontId="19" fillId="34" borderId="30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/>
    </xf>
    <xf numFmtId="0" fontId="19" fillId="34" borderId="52" xfId="0" applyFont="1" applyFill="1" applyBorder="1" applyAlignment="1">
      <alignment horizontal="left"/>
    </xf>
    <xf numFmtId="0" fontId="19" fillId="34" borderId="46" xfId="0" applyFont="1" applyFill="1" applyBorder="1" applyAlignment="1">
      <alignment horizontal="left"/>
    </xf>
    <xf numFmtId="0" fontId="0" fillId="0" borderId="7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45" xfId="0" applyBorder="1" applyAlignment="1">
      <alignment vertical="center"/>
    </xf>
    <xf numFmtId="0" fontId="8" fillId="34" borderId="54" xfId="0" applyFont="1" applyFill="1" applyBorder="1" applyAlignment="1">
      <alignment horizontal="left"/>
    </xf>
    <xf numFmtId="0" fontId="8" fillId="34" borderId="46" xfId="0" applyFont="1" applyFill="1" applyBorder="1" applyAlignment="1">
      <alignment horizontal="left"/>
    </xf>
    <xf numFmtId="0" fontId="18" fillId="34" borderId="11" xfId="0" applyFont="1" applyFill="1" applyBorder="1" applyAlignment="1">
      <alignment horizontal="left" vertical="center" wrapText="1"/>
    </xf>
    <xf numFmtId="0" fontId="12" fillId="0" borderId="72" xfId="0" applyFont="1" applyFill="1" applyBorder="1" applyAlignment="1">
      <alignment vertical="center" wrapText="1"/>
    </xf>
    <xf numFmtId="0" fontId="1" fillId="32" borderId="72" xfId="0" applyFont="1" applyFill="1" applyBorder="1" applyAlignment="1">
      <alignment horizontal="left" wrapText="1"/>
    </xf>
    <xf numFmtId="0" fontId="82" fillId="0" borderId="44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/>
    </xf>
    <xf numFmtId="0" fontId="82" fillId="0" borderId="45" xfId="0" applyFont="1" applyBorder="1" applyAlignment="1">
      <alignment horizontal="center" vertical="center"/>
    </xf>
    <xf numFmtId="0" fontId="81" fillId="0" borderId="0" xfId="42" applyFont="1" applyAlignment="1">
      <alignment horizontal="right"/>
    </xf>
    <xf numFmtId="0" fontId="14" fillId="0" borderId="44" xfId="0" applyFont="1" applyFill="1" applyBorder="1" applyAlignment="1">
      <alignment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8" fillId="34" borderId="21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8" fillId="34" borderId="52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0</xdr:row>
      <xdr:rowOff>76200</xdr:rowOff>
    </xdr:from>
    <xdr:to>
      <xdr:col>3</xdr:col>
      <xdr:colOff>857250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762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76200</xdr:rowOff>
    </xdr:from>
    <xdr:to>
      <xdr:col>4</xdr:col>
      <xdr:colOff>638175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762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66675</xdr:rowOff>
    </xdr:from>
    <xdr:to>
      <xdr:col>3</xdr:col>
      <xdr:colOff>85725</xdr:colOff>
      <xdr:row>3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66675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</xdr:row>
      <xdr:rowOff>123825</xdr:rowOff>
    </xdr:from>
    <xdr:to>
      <xdr:col>2</xdr:col>
      <xdr:colOff>609600</xdr:colOff>
      <xdr:row>6</xdr:row>
      <xdr:rowOff>152400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695325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104775</xdr:rowOff>
    </xdr:from>
    <xdr:to>
      <xdr:col>3</xdr:col>
      <xdr:colOff>161925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0477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2</xdr:col>
      <xdr:colOff>333375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2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47625</xdr:rowOff>
    </xdr:from>
    <xdr:to>
      <xdr:col>3</xdr:col>
      <xdr:colOff>438150</xdr:colOff>
      <xdr:row>3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76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3305175</xdr:colOff>
      <xdr:row>0</xdr:row>
      <xdr:rowOff>19050</xdr:rowOff>
    </xdr:from>
    <xdr:to>
      <xdr:col>2</xdr:col>
      <xdr:colOff>28575</xdr:colOff>
      <xdr:row>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90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3095625</xdr:colOff>
      <xdr:row>2</xdr:row>
      <xdr:rowOff>219075</xdr:rowOff>
    </xdr:from>
    <xdr:to>
      <xdr:col>1</xdr:col>
      <xdr:colOff>180975</xdr:colOff>
      <xdr:row>5</xdr:row>
      <xdr:rowOff>133350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7905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57150</xdr:rowOff>
    </xdr:from>
    <xdr:to>
      <xdr:col>3</xdr:col>
      <xdr:colOff>19050</xdr:colOff>
      <xdr:row>2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5715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</xdr:row>
      <xdr:rowOff>161925</xdr:rowOff>
    </xdr:from>
    <xdr:to>
      <xdr:col>2</xdr:col>
      <xdr:colOff>638175</xdr:colOff>
      <xdr:row>5</xdr:row>
      <xdr:rowOff>152400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7620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3438525</xdr:colOff>
      <xdr:row>0</xdr:row>
      <xdr:rowOff>38100</xdr:rowOff>
    </xdr:from>
    <xdr:to>
      <xdr:col>2</xdr:col>
      <xdr:colOff>257175</xdr:colOff>
      <xdr:row>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3238500</xdr:colOff>
      <xdr:row>2</xdr:row>
      <xdr:rowOff>66675</xdr:rowOff>
    </xdr:from>
    <xdr:to>
      <xdr:col>2</xdr:col>
      <xdr:colOff>19050</xdr:colOff>
      <xdr:row>5</xdr:row>
      <xdr:rowOff>180975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666750"/>
          <a:ext cx="781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59</xdr:row>
      <xdr:rowOff>190500</xdr:rowOff>
    </xdr:from>
    <xdr:to>
      <xdr:col>5</xdr:col>
      <xdr:colOff>0</xdr:colOff>
      <xdr:row>61</xdr:row>
      <xdr:rowOff>19050</xdr:rowOff>
    </xdr:to>
    <xdr:sp>
      <xdr:nvSpPr>
        <xdr:cNvPr id="1" name="Line 2"/>
        <xdr:cNvSpPr>
          <a:spLocks/>
        </xdr:cNvSpPr>
      </xdr:nvSpPr>
      <xdr:spPr>
        <a:xfrm>
          <a:off x="6715125" y="159162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190500</xdr:rowOff>
    </xdr:from>
    <xdr:to>
      <xdr:col>5</xdr:col>
      <xdr:colOff>0</xdr:colOff>
      <xdr:row>61</xdr:row>
      <xdr:rowOff>19050</xdr:rowOff>
    </xdr:to>
    <xdr:sp>
      <xdr:nvSpPr>
        <xdr:cNvPr id="2" name="Line 3"/>
        <xdr:cNvSpPr>
          <a:spLocks/>
        </xdr:cNvSpPr>
      </xdr:nvSpPr>
      <xdr:spPr>
        <a:xfrm>
          <a:off x="6715125" y="159162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190500</xdr:rowOff>
    </xdr:from>
    <xdr:to>
      <xdr:col>5</xdr:col>
      <xdr:colOff>0</xdr:colOff>
      <xdr:row>61</xdr:row>
      <xdr:rowOff>19050</xdr:rowOff>
    </xdr:to>
    <xdr:sp>
      <xdr:nvSpPr>
        <xdr:cNvPr id="3" name="Line 3"/>
        <xdr:cNvSpPr>
          <a:spLocks/>
        </xdr:cNvSpPr>
      </xdr:nvSpPr>
      <xdr:spPr>
        <a:xfrm>
          <a:off x="6715125" y="159162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257175</xdr:colOff>
      <xdr:row>0</xdr:row>
      <xdr:rowOff>28575</xdr:rowOff>
    </xdr:from>
    <xdr:to>
      <xdr:col>3</xdr:col>
      <xdr:colOff>180975</xdr:colOff>
      <xdr:row>2</xdr:row>
      <xdr:rowOff>209550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857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190500</xdr:rowOff>
    </xdr:from>
    <xdr:to>
      <xdr:col>4</xdr:col>
      <xdr:colOff>0</xdr:colOff>
      <xdr:row>53</xdr:row>
      <xdr:rowOff>19050</xdr:rowOff>
    </xdr:to>
    <xdr:sp>
      <xdr:nvSpPr>
        <xdr:cNvPr id="5" name="Line 2"/>
        <xdr:cNvSpPr>
          <a:spLocks/>
        </xdr:cNvSpPr>
      </xdr:nvSpPr>
      <xdr:spPr>
        <a:xfrm>
          <a:off x="589597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190500</xdr:rowOff>
    </xdr:from>
    <xdr:to>
      <xdr:col>4</xdr:col>
      <xdr:colOff>0</xdr:colOff>
      <xdr:row>53</xdr:row>
      <xdr:rowOff>19050</xdr:rowOff>
    </xdr:to>
    <xdr:sp>
      <xdr:nvSpPr>
        <xdr:cNvPr id="6" name="Line 2"/>
        <xdr:cNvSpPr>
          <a:spLocks/>
        </xdr:cNvSpPr>
      </xdr:nvSpPr>
      <xdr:spPr>
        <a:xfrm>
          <a:off x="589597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190500</xdr:rowOff>
    </xdr:from>
    <xdr:to>
      <xdr:col>4</xdr:col>
      <xdr:colOff>0</xdr:colOff>
      <xdr:row>53</xdr:row>
      <xdr:rowOff>19050</xdr:rowOff>
    </xdr:to>
    <xdr:sp>
      <xdr:nvSpPr>
        <xdr:cNvPr id="7" name="Line 2"/>
        <xdr:cNvSpPr>
          <a:spLocks/>
        </xdr:cNvSpPr>
      </xdr:nvSpPr>
      <xdr:spPr>
        <a:xfrm>
          <a:off x="589597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190500</xdr:rowOff>
    </xdr:from>
    <xdr:to>
      <xdr:col>3</xdr:col>
      <xdr:colOff>0</xdr:colOff>
      <xdr:row>53</xdr:row>
      <xdr:rowOff>19050</xdr:rowOff>
    </xdr:to>
    <xdr:sp>
      <xdr:nvSpPr>
        <xdr:cNvPr id="8" name="Line 2"/>
        <xdr:cNvSpPr>
          <a:spLocks/>
        </xdr:cNvSpPr>
      </xdr:nvSpPr>
      <xdr:spPr>
        <a:xfrm>
          <a:off x="507682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190500</xdr:rowOff>
    </xdr:from>
    <xdr:to>
      <xdr:col>4</xdr:col>
      <xdr:colOff>0</xdr:colOff>
      <xdr:row>53</xdr:row>
      <xdr:rowOff>19050</xdr:rowOff>
    </xdr:to>
    <xdr:sp>
      <xdr:nvSpPr>
        <xdr:cNvPr id="9" name="Line 3"/>
        <xdr:cNvSpPr>
          <a:spLocks/>
        </xdr:cNvSpPr>
      </xdr:nvSpPr>
      <xdr:spPr>
        <a:xfrm>
          <a:off x="589597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190500</xdr:rowOff>
    </xdr:from>
    <xdr:to>
      <xdr:col>3</xdr:col>
      <xdr:colOff>0</xdr:colOff>
      <xdr:row>53</xdr:row>
      <xdr:rowOff>19050</xdr:rowOff>
    </xdr:to>
    <xdr:sp>
      <xdr:nvSpPr>
        <xdr:cNvPr id="10" name="Line 2"/>
        <xdr:cNvSpPr>
          <a:spLocks/>
        </xdr:cNvSpPr>
      </xdr:nvSpPr>
      <xdr:spPr>
        <a:xfrm>
          <a:off x="507682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190500</xdr:rowOff>
    </xdr:from>
    <xdr:to>
      <xdr:col>4</xdr:col>
      <xdr:colOff>0</xdr:colOff>
      <xdr:row>53</xdr:row>
      <xdr:rowOff>19050</xdr:rowOff>
    </xdr:to>
    <xdr:sp>
      <xdr:nvSpPr>
        <xdr:cNvPr id="11" name="Line 3"/>
        <xdr:cNvSpPr>
          <a:spLocks/>
        </xdr:cNvSpPr>
      </xdr:nvSpPr>
      <xdr:spPr>
        <a:xfrm>
          <a:off x="589597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190500</xdr:rowOff>
    </xdr:from>
    <xdr:to>
      <xdr:col>4</xdr:col>
      <xdr:colOff>0</xdr:colOff>
      <xdr:row>52</xdr:row>
      <xdr:rowOff>19050</xdr:rowOff>
    </xdr:to>
    <xdr:sp>
      <xdr:nvSpPr>
        <xdr:cNvPr id="12" name="Line 2"/>
        <xdr:cNvSpPr>
          <a:spLocks/>
        </xdr:cNvSpPr>
      </xdr:nvSpPr>
      <xdr:spPr>
        <a:xfrm>
          <a:off x="589597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190500</xdr:rowOff>
    </xdr:from>
    <xdr:to>
      <xdr:col>4</xdr:col>
      <xdr:colOff>0</xdr:colOff>
      <xdr:row>52</xdr:row>
      <xdr:rowOff>19050</xdr:rowOff>
    </xdr:to>
    <xdr:sp>
      <xdr:nvSpPr>
        <xdr:cNvPr id="13" name="Line 2"/>
        <xdr:cNvSpPr>
          <a:spLocks/>
        </xdr:cNvSpPr>
      </xdr:nvSpPr>
      <xdr:spPr>
        <a:xfrm>
          <a:off x="589597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190500</xdr:rowOff>
    </xdr:from>
    <xdr:to>
      <xdr:col>4</xdr:col>
      <xdr:colOff>0</xdr:colOff>
      <xdr:row>52</xdr:row>
      <xdr:rowOff>19050</xdr:rowOff>
    </xdr:to>
    <xdr:sp>
      <xdr:nvSpPr>
        <xdr:cNvPr id="14" name="Line 2"/>
        <xdr:cNvSpPr>
          <a:spLocks/>
        </xdr:cNvSpPr>
      </xdr:nvSpPr>
      <xdr:spPr>
        <a:xfrm>
          <a:off x="589597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190500</xdr:rowOff>
    </xdr:from>
    <xdr:to>
      <xdr:col>3</xdr:col>
      <xdr:colOff>0</xdr:colOff>
      <xdr:row>52</xdr:row>
      <xdr:rowOff>19050</xdr:rowOff>
    </xdr:to>
    <xdr:sp>
      <xdr:nvSpPr>
        <xdr:cNvPr id="15" name="Line 2"/>
        <xdr:cNvSpPr>
          <a:spLocks/>
        </xdr:cNvSpPr>
      </xdr:nvSpPr>
      <xdr:spPr>
        <a:xfrm>
          <a:off x="507682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190500</xdr:rowOff>
    </xdr:from>
    <xdr:to>
      <xdr:col>4</xdr:col>
      <xdr:colOff>0</xdr:colOff>
      <xdr:row>52</xdr:row>
      <xdr:rowOff>19050</xdr:rowOff>
    </xdr:to>
    <xdr:sp>
      <xdr:nvSpPr>
        <xdr:cNvPr id="16" name="Line 3"/>
        <xdr:cNvSpPr>
          <a:spLocks/>
        </xdr:cNvSpPr>
      </xdr:nvSpPr>
      <xdr:spPr>
        <a:xfrm>
          <a:off x="589597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190500</xdr:rowOff>
    </xdr:from>
    <xdr:to>
      <xdr:col>4</xdr:col>
      <xdr:colOff>0</xdr:colOff>
      <xdr:row>52</xdr:row>
      <xdr:rowOff>19050</xdr:rowOff>
    </xdr:to>
    <xdr:sp>
      <xdr:nvSpPr>
        <xdr:cNvPr id="17" name="Line 3"/>
        <xdr:cNvSpPr>
          <a:spLocks/>
        </xdr:cNvSpPr>
      </xdr:nvSpPr>
      <xdr:spPr>
        <a:xfrm>
          <a:off x="589597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18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19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20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21" name="Line 2"/>
        <xdr:cNvSpPr>
          <a:spLocks/>
        </xdr:cNvSpPr>
      </xdr:nvSpPr>
      <xdr:spPr>
        <a:xfrm>
          <a:off x="507682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22" name="Line 3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23" name="Line 2"/>
        <xdr:cNvSpPr>
          <a:spLocks/>
        </xdr:cNvSpPr>
      </xdr:nvSpPr>
      <xdr:spPr>
        <a:xfrm>
          <a:off x="507682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24" name="Line 3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25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26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27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28" name="Line 2"/>
        <xdr:cNvSpPr>
          <a:spLocks/>
        </xdr:cNvSpPr>
      </xdr:nvSpPr>
      <xdr:spPr>
        <a:xfrm>
          <a:off x="507682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29" name="Line 3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507682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31" name="Line 3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32" name="Line 2"/>
        <xdr:cNvSpPr>
          <a:spLocks/>
        </xdr:cNvSpPr>
      </xdr:nvSpPr>
      <xdr:spPr>
        <a:xfrm>
          <a:off x="589597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33" name="Line 2"/>
        <xdr:cNvSpPr>
          <a:spLocks/>
        </xdr:cNvSpPr>
      </xdr:nvSpPr>
      <xdr:spPr>
        <a:xfrm>
          <a:off x="589597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34" name="Line 2"/>
        <xdr:cNvSpPr>
          <a:spLocks/>
        </xdr:cNvSpPr>
      </xdr:nvSpPr>
      <xdr:spPr>
        <a:xfrm>
          <a:off x="589597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74</xdr:row>
      <xdr:rowOff>190500</xdr:rowOff>
    </xdr:from>
    <xdr:to>
      <xdr:col>3</xdr:col>
      <xdr:colOff>0</xdr:colOff>
      <xdr:row>75</xdr:row>
      <xdr:rowOff>19050</xdr:rowOff>
    </xdr:to>
    <xdr:sp>
      <xdr:nvSpPr>
        <xdr:cNvPr id="35" name="Line 2"/>
        <xdr:cNvSpPr>
          <a:spLocks/>
        </xdr:cNvSpPr>
      </xdr:nvSpPr>
      <xdr:spPr>
        <a:xfrm>
          <a:off x="507682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36" name="Line 3"/>
        <xdr:cNvSpPr>
          <a:spLocks/>
        </xdr:cNvSpPr>
      </xdr:nvSpPr>
      <xdr:spPr>
        <a:xfrm>
          <a:off x="589597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37" name="Line 3"/>
        <xdr:cNvSpPr>
          <a:spLocks/>
        </xdr:cNvSpPr>
      </xdr:nvSpPr>
      <xdr:spPr>
        <a:xfrm>
          <a:off x="589597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504825</xdr:colOff>
      <xdr:row>1</xdr:row>
      <xdr:rowOff>171450</xdr:rowOff>
    </xdr:from>
    <xdr:to>
      <xdr:col>2</xdr:col>
      <xdr:colOff>704850</xdr:colOff>
      <xdr:row>4</xdr:row>
      <xdr:rowOff>200025</xdr:rowOff>
    </xdr:to>
    <xdr:pic>
      <xdr:nvPicPr>
        <xdr:cNvPr id="38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50482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</xdr:row>
      <xdr:rowOff>190500</xdr:rowOff>
    </xdr:from>
    <xdr:to>
      <xdr:col>4</xdr:col>
      <xdr:colOff>0</xdr:colOff>
      <xdr:row>53</xdr:row>
      <xdr:rowOff>19050</xdr:rowOff>
    </xdr:to>
    <xdr:sp>
      <xdr:nvSpPr>
        <xdr:cNvPr id="39" name="Line 2"/>
        <xdr:cNvSpPr>
          <a:spLocks/>
        </xdr:cNvSpPr>
      </xdr:nvSpPr>
      <xdr:spPr>
        <a:xfrm>
          <a:off x="589597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190500</xdr:rowOff>
    </xdr:from>
    <xdr:to>
      <xdr:col>4</xdr:col>
      <xdr:colOff>0</xdr:colOff>
      <xdr:row>53</xdr:row>
      <xdr:rowOff>19050</xdr:rowOff>
    </xdr:to>
    <xdr:sp>
      <xdr:nvSpPr>
        <xdr:cNvPr id="40" name="Line 2"/>
        <xdr:cNvSpPr>
          <a:spLocks/>
        </xdr:cNvSpPr>
      </xdr:nvSpPr>
      <xdr:spPr>
        <a:xfrm>
          <a:off x="589597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190500</xdr:rowOff>
    </xdr:from>
    <xdr:to>
      <xdr:col>4</xdr:col>
      <xdr:colOff>0</xdr:colOff>
      <xdr:row>53</xdr:row>
      <xdr:rowOff>19050</xdr:rowOff>
    </xdr:to>
    <xdr:sp>
      <xdr:nvSpPr>
        <xdr:cNvPr id="41" name="Line 2"/>
        <xdr:cNvSpPr>
          <a:spLocks/>
        </xdr:cNvSpPr>
      </xdr:nvSpPr>
      <xdr:spPr>
        <a:xfrm>
          <a:off x="589597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190500</xdr:rowOff>
    </xdr:from>
    <xdr:to>
      <xdr:col>3</xdr:col>
      <xdr:colOff>0</xdr:colOff>
      <xdr:row>53</xdr:row>
      <xdr:rowOff>19050</xdr:rowOff>
    </xdr:to>
    <xdr:sp>
      <xdr:nvSpPr>
        <xdr:cNvPr id="42" name="Line 2"/>
        <xdr:cNvSpPr>
          <a:spLocks/>
        </xdr:cNvSpPr>
      </xdr:nvSpPr>
      <xdr:spPr>
        <a:xfrm>
          <a:off x="507682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190500</xdr:rowOff>
    </xdr:from>
    <xdr:to>
      <xdr:col>4</xdr:col>
      <xdr:colOff>0</xdr:colOff>
      <xdr:row>53</xdr:row>
      <xdr:rowOff>19050</xdr:rowOff>
    </xdr:to>
    <xdr:sp>
      <xdr:nvSpPr>
        <xdr:cNvPr id="43" name="Line 3"/>
        <xdr:cNvSpPr>
          <a:spLocks/>
        </xdr:cNvSpPr>
      </xdr:nvSpPr>
      <xdr:spPr>
        <a:xfrm>
          <a:off x="589597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190500</xdr:rowOff>
    </xdr:from>
    <xdr:to>
      <xdr:col>3</xdr:col>
      <xdr:colOff>0</xdr:colOff>
      <xdr:row>53</xdr:row>
      <xdr:rowOff>19050</xdr:rowOff>
    </xdr:to>
    <xdr:sp>
      <xdr:nvSpPr>
        <xdr:cNvPr id="44" name="Line 2"/>
        <xdr:cNvSpPr>
          <a:spLocks/>
        </xdr:cNvSpPr>
      </xdr:nvSpPr>
      <xdr:spPr>
        <a:xfrm>
          <a:off x="507682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190500</xdr:rowOff>
    </xdr:from>
    <xdr:to>
      <xdr:col>4</xdr:col>
      <xdr:colOff>0</xdr:colOff>
      <xdr:row>53</xdr:row>
      <xdr:rowOff>19050</xdr:rowOff>
    </xdr:to>
    <xdr:sp>
      <xdr:nvSpPr>
        <xdr:cNvPr id="45" name="Line 3"/>
        <xdr:cNvSpPr>
          <a:spLocks/>
        </xdr:cNvSpPr>
      </xdr:nvSpPr>
      <xdr:spPr>
        <a:xfrm>
          <a:off x="5895975" y="143827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190500</xdr:rowOff>
    </xdr:from>
    <xdr:to>
      <xdr:col>4</xdr:col>
      <xdr:colOff>0</xdr:colOff>
      <xdr:row>52</xdr:row>
      <xdr:rowOff>19050</xdr:rowOff>
    </xdr:to>
    <xdr:sp>
      <xdr:nvSpPr>
        <xdr:cNvPr id="46" name="Line 2"/>
        <xdr:cNvSpPr>
          <a:spLocks/>
        </xdr:cNvSpPr>
      </xdr:nvSpPr>
      <xdr:spPr>
        <a:xfrm>
          <a:off x="589597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190500</xdr:rowOff>
    </xdr:from>
    <xdr:to>
      <xdr:col>4</xdr:col>
      <xdr:colOff>0</xdr:colOff>
      <xdr:row>52</xdr:row>
      <xdr:rowOff>19050</xdr:rowOff>
    </xdr:to>
    <xdr:sp>
      <xdr:nvSpPr>
        <xdr:cNvPr id="47" name="Line 2"/>
        <xdr:cNvSpPr>
          <a:spLocks/>
        </xdr:cNvSpPr>
      </xdr:nvSpPr>
      <xdr:spPr>
        <a:xfrm>
          <a:off x="589597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190500</xdr:rowOff>
    </xdr:from>
    <xdr:to>
      <xdr:col>4</xdr:col>
      <xdr:colOff>0</xdr:colOff>
      <xdr:row>52</xdr:row>
      <xdr:rowOff>19050</xdr:rowOff>
    </xdr:to>
    <xdr:sp>
      <xdr:nvSpPr>
        <xdr:cNvPr id="48" name="Line 2"/>
        <xdr:cNvSpPr>
          <a:spLocks/>
        </xdr:cNvSpPr>
      </xdr:nvSpPr>
      <xdr:spPr>
        <a:xfrm>
          <a:off x="589597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190500</xdr:rowOff>
    </xdr:from>
    <xdr:to>
      <xdr:col>3</xdr:col>
      <xdr:colOff>0</xdr:colOff>
      <xdr:row>52</xdr:row>
      <xdr:rowOff>19050</xdr:rowOff>
    </xdr:to>
    <xdr:sp>
      <xdr:nvSpPr>
        <xdr:cNvPr id="49" name="Line 2"/>
        <xdr:cNvSpPr>
          <a:spLocks/>
        </xdr:cNvSpPr>
      </xdr:nvSpPr>
      <xdr:spPr>
        <a:xfrm>
          <a:off x="507682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190500</xdr:rowOff>
    </xdr:from>
    <xdr:to>
      <xdr:col>4</xdr:col>
      <xdr:colOff>0</xdr:colOff>
      <xdr:row>52</xdr:row>
      <xdr:rowOff>19050</xdr:rowOff>
    </xdr:to>
    <xdr:sp>
      <xdr:nvSpPr>
        <xdr:cNvPr id="50" name="Line 3"/>
        <xdr:cNvSpPr>
          <a:spLocks/>
        </xdr:cNvSpPr>
      </xdr:nvSpPr>
      <xdr:spPr>
        <a:xfrm>
          <a:off x="589597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190500</xdr:rowOff>
    </xdr:from>
    <xdr:to>
      <xdr:col>4</xdr:col>
      <xdr:colOff>0</xdr:colOff>
      <xdr:row>52</xdr:row>
      <xdr:rowOff>19050</xdr:rowOff>
    </xdr:to>
    <xdr:sp>
      <xdr:nvSpPr>
        <xdr:cNvPr id="51" name="Line 3"/>
        <xdr:cNvSpPr>
          <a:spLocks/>
        </xdr:cNvSpPr>
      </xdr:nvSpPr>
      <xdr:spPr>
        <a:xfrm>
          <a:off x="5895975" y="1416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52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53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54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55" name="Line 2"/>
        <xdr:cNvSpPr>
          <a:spLocks/>
        </xdr:cNvSpPr>
      </xdr:nvSpPr>
      <xdr:spPr>
        <a:xfrm>
          <a:off x="507682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56" name="Line 3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57" name="Line 2"/>
        <xdr:cNvSpPr>
          <a:spLocks/>
        </xdr:cNvSpPr>
      </xdr:nvSpPr>
      <xdr:spPr>
        <a:xfrm>
          <a:off x="507682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58" name="Line 3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59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60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61" name="Line 2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62" name="Line 2"/>
        <xdr:cNvSpPr>
          <a:spLocks/>
        </xdr:cNvSpPr>
      </xdr:nvSpPr>
      <xdr:spPr>
        <a:xfrm>
          <a:off x="507682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63" name="Line 3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64" name="Line 2"/>
        <xdr:cNvSpPr>
          <a:spLocks/>
        </xdr:cNvSpPr>
      </xdr:nvSpPr>
      <xdr:spPr>
        <a:xfrm>
          <a:off x="507682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65" name="Line 3"/>
        <xdr:cNvSpPr>
          <a:spLocks/>
        </xdr:cNvSpPr>
      </xdr:nvSpPr>
      <xdr:spPr>
        <a:xfrm>
          <a:off x="5895975" y="195262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66" name="Line 2"/>
        <xdr:cNvSpPr>
          <a:spLocks/>
        </xdr:cNvSpPr>
      </xdr:nvSpPr>
      <xdr:spPr>
        <a:xfrm>
          <a:off x="589597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67" name="Line 2"/>
        <xdr:cNvSpPr>
          <a:spLocks/>
        </xdr:cNvSpPr>
      </xdr:nvSpPr>
      <xdr:spPr>
        <a:xfrm>
          <a:off x="589597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68" name="Line 2"/>
        <xdr:cNvSpPr>
          <a:spLocks/>
        </xdr:cNvSpPr>
      </xdr:nvSpPr>
      <xdr:spPr>
        <a:xfrm>
          <a:off x="589597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74</xdr:row>
      <xdr:rowOff>190500</xdr:rowOff>
    </xdr:from>
    <xdr:to>
      <xdr:col>3</xdr:col>
      <xdr:colOff>0</xdr:colOff>
      <xdr:row>75</xdr:row>
      <xdr:rowOff>19050</xdr:rowOff>
    </xdr:to>
    <xdr:sp>
      <xdr:nvSpPr>
        <xdr:cNvPr id="69" name="Line 2"/>
        <xdr:cNvSpPr>
          <a:spLocks/>
        </xdr:cNvSpPr>
      </xdr:nvSpPr>
      <xdr:spPr>
        <a:xfrm>
          <a:off x="507682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70" name="Line 3"/>
        <xdr:cNvSpPr>
          <a:spLocks/>
        </xdr:cNvSpPr>
      </xdr:nvSpPr>
      <xdr:spPr>
        <a:xfrm>
          <a:off x="589597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71" name="Line 3"/>
        <xdr:cNvSpPr>
          <a:spLocks/>
        </xdr:cNvSpPr>
      </xdr:nvSpPr>
      <xdr:spPr>
        <a:xfrm>
          <a:off x="5895975" y="193071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95250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47625</xdr:rowOff>
    </xdr:from>
    <xdr:to>
      <xdr:col>3</xdr:col>
      <xdr:colOff>133350</xdr:colOff>
      <xdr:row>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476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</xdr:row>
      <xdr:rowOff>0</xdr:rowOff>
    </xdr:from>
    <xdr:to>
      <xdr:col>2</xdr:col>
      <xdr:colOff>609600</xdr:colOff>
      <xdr:row>4</xdr:row>
      <xdr:rowOff>142875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57150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3429000</xdr:colOff>
      <xdr:row>0</xdr:row>
      <xdr:rowOff>0</xdr:rowOff>
    </xdr:from>
    <xdr:to>
      <xdr:col>2</xdr:col>
      <xdr:colOff>276225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fkc27@yandex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15"/>
  <sheetViews>
    <sheetView zoomScale="85" zoomScaleNormal="85" zoomScalePageLayoutView="0" workbookViewId="0" topLeftCell="A52">
      <selection activeCell="A81" sqref="A81"/>
    </sheetView>
  </sheetViews>
  <sheetFormatPr defaultColWidth="9.140625" defaultRowHeight="15"/>
  <cols>
    <col min="1" max="1" width="68.7109375" style="0" customWidth="1"/>
    <col min="2" max="2" width="10.421875" style="0" customWidth="1"/>
    <col min="3" max="3" width="16.140625" style="0" customWidth="1"/>
    <col min="4" max="4" width="17.8515625" style="0" customWidth="1"/>
    <col min="5" max="5" width="17.7109375" style="0" customWidth="1"/>
    <col min="9" max="9" width="26.00390625" style="0" customWidth="1"/>
  </cols>
  <sheetData>
    <row r="1" ht="31.5" customHeight="1">
      <c r="A1" s="226" t="s">
        <v>198</v>
      </c>
    </row>
    <row r="2" spans="1:5" ht="19.5" customHeight="1">
      <c r="A2" s="224" t="s">
        <v>199</v>
      </c>
      <c r="B2" s="3"/>
      <c r="C2" s="284" t="s">
        <v>203</v>
      </c>
      <c r="D2" s="284"/>
      <c r="E2" s="284"/>
    </row>
    <row r="3" spans="1:5" ht="22.5" customHeight="1">
      <c r="A3" s="225" t="s">
        <v>200</v>
      </c>
      <c r="B3" s="3"/>
      <c r="C3" s="284" t="s">
        <v>201</v>
      </c>
      <c r="D3" s="284"/>
      <c r="E3" s="284"/>
    </row>
    <row r="4" spans="1:5" ht="15.75" customHeight="1">
      <c r="A4" s="133"/>
      <c r="B4" s="134"/>
      <c r="C4" s="134"/>
      <c r="D4" s="134"/>
      <c r="E4" s="134"/>
    </row>
    <row r="5" spans="1:5" ht="36.75" customHeight="1" thickBot="1">
      <c r="A5" s="222" t="s">
        <v>195</v>
      </c>
      <c r="B5" s="223" t="s">
        <v>217</v>
      </c>
      <c r="C5" s="223" t="s">
        <v>179</v>
      </c>
      <c r="D5" s="223" t="s">
        <v>180</v>
      </c>
      <c r="E5" s="223" t="s">
        <v>181</v>
      </c>
    </row>
    <row r="6" spans="1:5" ht="20.25" customHeight="1" thickBot="1">
      <c r="A6" s="285" t="s">
        <v>785</v>
      </c>
      <c r="B6" s="286"/>
      <c r="C6" s="287"/>
      <c r="D6" s="287"/>
      <c r="E6" s="288"/>
    </row>
    <row r="7" spans="1:5" ht="27.75" customHeight="1">
      <c r="A7" s="219" t="s">
        <v>786</v>
      </c>
      <c r="B7" s="212" t="s">
        <v>184</v>
      </c>
      <c r="C7" s="280">
        <v>189</v>
      </c>
      <c r="D7" s="280">
        <v>198</v>
      </c>
      <c r="E7" s="280">
        <v>212</v>
      </c>
    </row>
    <row r="8" spans="1:5" ht="27" customHeight="1">
      <c r="A8" s="219" t="s">
        <v>795</v>
      </c>
      <c r="B8" s="212" t="s">
        <v>223</v>
      </c>
      <c r="C8" s="280">
        <v>105</v>
      </c>
      <c r="D8" s="280">
        <v>109</v>
      </c>
      <c r="E8" s="280">
        <v>114</v>
      </c>
    </row>
    <row r="9" spans="1:5" ht="31.5" customHeight="1">
      <c r="A9" s="219" t="s">
        <v>183</v>
      </c>
      <c r="B9" s="212" t="s">
        <v>184</v>
      </c>
      <c r="C9" s="280">
        <v>51</v>
      </c>
      <c r="D9" s="280">
        <v>53</v>
      </c>
      <c r="E9" s="280">
        <v>56</v>
      </c>
    </row>
    <row r="10" spans="1:5" ht="31.5" customHeight="1">
      <c r="A10" s="219" t="s">
        <v>787</v>
      </c>
      <c r="B10" s="212" t="s">
        <v>184</v>
      </c>
      <c r="C10" s="280">
        <v>2</v>
      </c>
      <c r="D10" s="280">
        <v>2</v>
      </c>
      <c r="E10" s="280">
        <v>3</v>
      </c>
    </row>
    <row r="11" spans="1:5" ht="31.5" customHeight="1">
      <c r="A11" s="219" t="s">
        <v>148</v>
      </c>
      <c r="B11" s="212" t="s">
        <v>184</v>
      </c>
      <c r="C11" s="280">
        <v>88</v>
      </c>
      <c r="D11" s="280">
        <v>91</v>
      </c>
      <c r="E11" s="280">
        <v>96</v>
      </c>
    </row>
    <row r="12" spans="1:5" ht="30.75" customHeight="1">
      <c r="A12" s="219" t="s">
        <v>149</v>
      </c>
      <c r="B12" s="212" t="s">
        <v>184</v>
      </c>
      <c r="C12" s="280">
        <v>92</v>
      </c>
      <c r="D12" s="280">
        <v>95</v>
      </c>
      <c r="E12" s="280">
        <v>101</v>
      </c>
    </row>
    <row r="13" spans="1:5" ht="30.75" customHeight="1">
      <c r="A13" s="219" t="s">
        <v>186</v>
      </c>
      <c r="B13" s="212" t="s">
        <v>184</v>
      </c>
      <c r="C13" s="280">
        <v>36</v>
      </c>
      <c r="D13" s="280">
        <v>37</v>
      </c>
      <c r="E13" s="280">
        <v>39</v>
      </c>
    </row>
    <row r="14" spans="1:5" ht="22.5" customHeight="1">
      <c r="A14" s="219" t="s">
        <v>187</v>
      </c>
      <c r="B14" s="212" t="s">
        <v>184</v>
      </c>
      <c r="C14" s="280">
        <v>107</v>
      </c>
      <c r="D14" s="280">
        <v>112</v>
      </c>
      <c r="E14" s="280">
        <v>118</v>
      </c>
    </row>
    <row r="15" spans="1:5" ht="24.75" customHeight="1">
      <c r="A15" s="219" t="s">
        <v>188</v>
      </c>
      <c r="B15" s="212" t="s">
        <v>184</v>
      </c>
      <c r="C15" s="280">
        <v>52</v>
      </c>
      <c r="D15" s="280">
        <v>54</v>
      </c>
      <c r="E15" s="280">
        <v>57</v>
      </c>
    </row>
    <row r="16" spans="1:5" ht="28.5" customHeight="1">
      <c r="A16" s="219" t="s">
        <v>792</v>
      </c>
      <c r="B16" s="212" t="s">
        <v>184</v>
      </c>
      <c r="C16" s="280">
        <v>32</v>
      </c>
      <c r="D16" s="280">
        <v>33</v>
      </c>
      <c r="E16" s="280">
        <v>36</v>
      </c>
    </row>
    <row r="17" spans="1:5" ht="22.5" customHeight="1">
      <c r="A17" s="219" t="s">
        <v>788</v>
      </c>
      <c r="B17" s="212" t="s">
        <v>184</v>
      </c>
      <c r="C17" s="280">
        <v>96</v>
      </c>
      <c r="D17" s="280">
        <v>99</v>
      </c>
      <c r="E17" s="280">
        <v>106</v>
      </c>
    </row>
    <row r="18" spans="1:5" ht="27" customHeight="1">
      <c r="A18" s="219" t="s">
        <v>793</v>
      </c>
      <c r="B18" s="212" t="s">
        <v>223</v>
      </c>
      <c r="C18" s="280">
        <v>119</v>
      </c>
      <c r="D18" s="280">
        <v>123</v>
      </c>
      <c r="E18" s="280">
        <v>127</v>
      </c>
    </row>
    <row r="19" spans="1:5" ht="27.75" customHeight="1">
      <c r="A19" s="219" t="s">
        <v>151</v>
      </c>
      <c r="B19" s="212" t="s">
        <v>184</v>
      </c>
      <c r="C19" s="280">
        <v>153</v>
      </c>
      <c r="D19" s="280">
        <v>159</v>
      </c>
      <c r="E19" s="280">
        <v>167</v>
      </c>
    </row>
    <row r="20" spans="1:5" ht="22.5" customHeight="1">
      <c r="A20" s="219" t="s">
        <v>193</v>
      </c>
      <c r="B20" s="212" t="s">
        <v>184</v>
      </c>
      <c r="C20" s="280">
        <v>161</v>
      </c>
      <c r="D20" s="280">
        <v>168</v>
      </c>
      <c r="E20" s="280">
        <v>180</v>
      </c>
    </row>
    <row r="21" spans="1:5" ht="24.75" customHeight="1">
      <c r="A21" s="219" t="s">
        <v>152</v>
      </c>
      <c r="B21" s="212" t="s">
        <v>184</v>
      </c>
      <c r="C21" s="280">
        <v>161</v>
      </c>
      <c r="D21" s="280">
        <v>168</v>
      </c>
      <c r="E21" s="280">
        <v>180</v>
      </c>
    </row>
    <row r="22" spans="1:5" ht="24" customHeight="1" thickBot="1">
      <c r="A22" s="219" t="s">
        <v>153</v>
      </c>
      <c r="B22" s="212" t="s">
        <v>184</v>
      </c>
      <c r="C22" s="280">
        <v>42</v>
      </c>
      <c r="D22" s="280">
        <v>44</v>
      </c>
      <c r="E22" s="280">
        <v>47</v>
      </c>
    </row>
    <row r="23" spans="1:5" ht="27.75" customHeight="1" thickBot="1">
      <c r="A23" s="285" t="s">
        <v>784</v>
      </c>
      <c r="B23" s="286"/>
      <c r="C23" s="287"/>
      <c r="D23" s="287"/>
      <c r="E23" s="288"/>
    </row>
    <row r="24" spans="1:5" ht="23.25" customHeight="1">
      <c r="A24" s="216" t="s">
        <v>791</v>
      </c>
      <c r="B24" s="212" t="s">
        <v>184</v>
      </c>
      <c r="C24" s="280">
        <v>200</v>
      </c>
      <c r="D24" s="280">
        <v>211</v>
      </c>
      <c r="E24" s="280">
        <v>225</v>
      </c>
    </row>
    <row r="25" spans="1:5" ht="20.25" customHeight="1">
      <c r="A25" s="213" t="s">
        <v>842</v>
      </c>
      <c r="B25" s="214" t="s">
        <v>223</v>
      </c>
      <c r="C25" s="280">
        <v>116</v>
      </c>
      <c r="D25" s="280">
        <v>120</v>
      </c>
      <c r="E25" s="280">
        <v>127</v>
      </c>
    </row>
    <row r="26" spans="1:5" ht="25.5" customHeight="1">
      <c r="A26" s="215" t="s">
        <v>185</v>
      </c>
      <c r="B26" s="212" t="s">
        <v>184</v>
      </c>
      <c r="C26" s="280">
        <v>52</v>
      </c>
      <c r="D26" s="280">
        <v>54</v>
      </c>
      <c r="E26" s="280">
        <v>58</v>
      </c>
    </row>
    <row r="27" spans="1:5" ht="26.25" customHeight="1">
      <c r="A27" s="217" t="s">
        <v>794</v>
      </c>
      <c r="B27" s="212" t="s">
        <v>184</v>
      </c>
      <c r="C27" s="280">
        <v>3</v>
      </c>
      <c r="D27" s="280">
        <v>3</v>
      </c>
      <c r="E27" s="280">
        <v>3</v>
      </c>
    </row>
    <row r="28" spans="1:5" ht="21" customHeight="1">
      <c r="A28" s="215" t="s">
        <v>155</v>
      </c>
      <c r="B28" s="212" t="s">
        <v>184</v>
      </c>
      <c r="C28" s="280">
        <v>98</v>
      </c>
      <c r="D28" s="280">
        <v>103</v>
      </c>
      <c r="E28" s="280">
        <v>110</v>
      </c>
    </row>
    <row r="29" spans="1:5" ht="22.5" customHeight="1">
      <c r="A29" s="215" t="s">
        <v>156</v>
      </c>
      <c r="B29" s="212" t="s">
        <v>184</v>
      </c>
      <c r="C29" s="280">
        <v>106</v>
      </c>
      <c r="D29" s="280">
        <v>111</v>
      </c>
      <c r="E29" s="280">
        <v>118</v>
      </c>
    </row>
    <row r="30" spans="1:5" ht="24.75" customHeight="1">
      <c r="A30" s="215" t="s">
        <v>157</v>
      </c>
      <c r="B30" s="212" t="s">
        <v>184</v>
      </c>
      <c r="C30" s="280">
        <v>38</v>
      </c>
      <c r="D30" s="280">
        <v>39</v>
      </c>
      <c r="E30" s="280">
        <v>41</v>
      </c>
    </row>
    <row r="31" spans="1:5" ht="25.5" customHeight="1">
      <c r="A31" s="215" t="s">
        <v>158</v>
      </c>
      <c r="B31" s="212" t="s">
        <v>184</v>
      </c>
      <c r="C31" s="280">
        <v>112</v>
      </c>
      <c r="D31" s="280">
        <v>117</v>
      </c>
      <c r="E31" s="280">
        <v>123</v>
      </c>
    </row>
    <row r="32" spans="1:5" ht="22.5" customHeight="1">
      <c r="A32" s="215" t="s">
        <v>189</v>
      </c>
      <c r="B32" s="212" t="s">
        <v>184</v>
      </c>
      <c r="C32" s="280">
        <v>55</v>
      </c>
      <c r="D32" s="280">
        <v>58</v>
      </c>
      <c r="E32" s="280">
        <v>61</v>
      </c>
    </row>
    <row r="33" spans="1:5" ht="42" customHeight="1">
      <c r="A33" s="215" t="s">
        <v>790</v>
      </c>
      <c r="B33" s="212" t="s">
        <v>184</v>
      </c>
      <c r="C33" s="280">
        <v>36</v>
      </c>
      <c r="D33" s="280">
        <v>38</v>
      </c>
      <c r="E33" s="280">
        <v>40</v>
      </c>
    </row>
    <row r="34" spans="1:5" ht="25.5" customHeight="1">
      <c r="A34" s="215" t="s">
        <v>191</v>
      </c>
      <c r="B34" s="212" t="s">
        <v>184</v>
      </c>
      <c r="C34" s="280">
        <v>106</v>
      </c>
      <c r="D34" s="280">
        <v>111</v>
      </c>
      <c r="E34" s="280">
        <v>118</v>
      </c>
    </row>
    <row r="35" spans="1:5" ht="38.25" customHeight="1">
      <c r="A35" s="215" t="s">
        <v>789</v>
      </c>
      <c r="B35" s="212" t="s">
        <v>184</v>
      </c>
      <c r="C35" s="280">
        <v>128</v>
      </c>
      <c r="D35" s="280">
        <v>132</v>
      </c>
      <c r="E35" s="280">
        <v>141</v>
      </c>
    </row>
    <row r="36" spans="1:5" ht="24.75" customHeight="1">
      <c r="A36" s="215" t="s">
        <v>160</v>
      </c>
      <c r="B36" s="212" t="s">
        <v>184</v>
      </c>
      <c r="C36" s="280">
        <v>168</v>
      </c>
      <c r="D36" s="280">
        <v>175</v>
      </c>
      <c r="E36" s="280">
        <v>185</v>
      </c>
    </row>
    <row r="37" spans="1:5" ht="21.75" customHeight="1">
      <c r="A37" s="215" t="s">
        <v>194</v>
      </c>
      <c r="B37" s="212" t="s">
        <v>184</v>
      </c>
      <c r="C37" s="280">
        <v>161</v>
      </c>
      <c r="D37" s="280">
        <v>168</v>
      </c>
      <c r="E37" s="280">
        <v>180</v>
      </c>
    </row>
    <row r="38" spans="1:5" ht="24" customHeight="1">
      <c r="A38" s="215" t="s">
        <v>161</v>
      </c>
      <c r="B38" s="212" t="s">
        <v>184</v>
      </c>
      <c r="C38" s="280">
        <v>161</v>
      </c>
      <c r="D38" s="280">
        <v>168</v>
      </c>
      <c r="E38" s="280">
        <v>180</v>
      </c>
    </row>
    <row r="39" spans="1:5" ht="24" customHeight="1">
      <c r="A39" s="215" t="s">
        <v>162</v>
      </c>
      <c r="B39" s="212" t="s">
        <v>184</v>
      </c>
      <c r="C39" s="280">
        <v>46</v>
      </c>
      <c r="D39" s="280">
        <v>48</v>
      </c>
      <c r="E39" s="280">
        <v>51</v>
      </c>
    </row>
    <row r="40" spans="1:5" ht="12.75" customHeight="1" thickBot="1">
      <c r="A40" s="218"/>
      <c r="B40" s="211"/>
      <c r="C40" s="211"/>
      <c r="D40" s="211"/>
      <c r="E40" s="211"/>
    </row>
    <row r="41" spans="1:5" ht="24.75" customHeight="1" thickBot="1">
      <c r="A41" s="285" t="s">
        <v>782</v>
      </c>
      <c r="B41" s="286"/>
      <c r="C41" s="287"/>
      <c r="D41" s="287"/>
      <c r="E41" s="288"/>
    </row>
    <row r="42" spans="1:5" ht="31.5" customHeight="1">
      <c r="A42" s="229" t="s">
        <v>147</v>
      </c>
      <c r="B42" s="228" t="s">
        <v>184</v>
      </c>
      <c r="C42" s="280">
        <v>248</v>
      </c>
      <c r="D42" s="280">
        <v>261</v>
      </c>
      <c r="E42" s="280">
        <v>279</v>
      </c>
    </row>
    <row r="43" spans="1:5" ht="26.25" customHeight="1">
      <c r="A43" s="229" t="s">
        <v>796</v>
      </c>
      <c r="B43" s="228" t="s">
        <v>182</v>
      </c>
      <c r="C43" s="280">
        <v>158</v>
      </c>
      <c r="D43" s="280">
        <v>164</v>
      </c>
      <c r="E43" s="280">
        <v>173</v>
      </c>
    </row>
    <row r="44" spans="1:5" ht="25.5" customHeight="1">
      <c r="A44" s="229" t="s">
        <v>183</v>
      </c>
      <c r="B44" s="228" t="s">
        <v>184</v>
      </c>
      <c r="C44" s="280">
        <v>65</v>
      </c>
      <c r="D44" s="280">
        <v>67</v>
      </c>
      <c r="E44" s="280">
        <v>73</v>
      </c>
    </row>
    <row r="45" spans="1:5" ht="30.75" customHeight="1">
      <c r="A45" s="229" t="s">
        <v>148</v>
      </c>
      <c r="B45" s="228" t="s">
        <v>184</v>
      </c>
      <c r="C45" s="280">
        <v>115</v>
      </c>
      <c r="D45" s="280">
        <v>117</v>
      </c>
      <c r="E45" s="280">
        <v>123</v>
      </c>
    </row>
    <row r="46" spans="1:5" ht="27.75" customHeight="1">
      <c r="A46" s="229" t="s">
        <v>149</v>
      </c>
      <c r="B46" s="228" t="s">
        <v>184</v>
      </c>
      <c r="C46" s="280">
        <v>122</v>
      </c>
      <c r="D46" s="280">
        <v>126</v>
      </c>
      <c r="E46" s="280">
        <v>131</v>
      </c>
    </row>
    <row r="47" spans="1:5" ht="24.75" customHeight="1">
      <c r="A47" s="229" t="s">
        <v>715</v>
      </c>
      <c r="B47" s="228" t="s">
        <v>184</v>
      </c>
      <c r="C47" s="280">
        <v>181</v>
      </c>
      <c r="D47" s="280">
        <v>189</v>
      </c>
      <c r="E47" s="280">
        <v>202</v>
      </c>
    </row>
    <row r="48" spans="1:5" ht="25.5" customHeight="1">
      <c r="A48" s="229" t="s">
        <v>186</v>
      </c>
      <c r="B48" s="228" t="s">
        <v>184</v>
      </c>
      <c r="C48" s="280">
        <v>49</v>
      </c>
      <c r="D48" s="280">
        <v>50</v>
      </c>
      <c r="E48" s="280">
        <v>52</v>
      </c>
    </row>
    <row r="49" spans="1:5" ht="24" customHeight="1">
      <c r="A49" s="229" t="s">
        <v>187</v>
      </c>
      <c r="B49" s="228" t="s">
        <v>184</v>
      </c>
      <c r="C49" s="280">
        <v>158</v>
      </c>
      <c r="D49" s="280">
        <v>164</v>
      </c>
      <c r="E49" s="280">
        <v>173</v>
      </c>
    </row>
    <row r="50" spans="1:5" ht="25.5" customHeight="1">
      <c r="A50" s="229" t="s">
        <v>188</v>
      </c>
      <c r="B50" s="228" t="s">
        <v>184</v>
      </c>
      <c r="C50" s="280">
        <v>65</v>
      </c>
      <c r="D50" s="280">
        <v>67</v>
      </c>
      <c r="E50" s="280">
        <v>72</v>
      </c>
    </row>
    <row r="51" spans="1:5" ht="30" customHeight="1">
      <c r="A51" s="229" t="s">
        <v>190</v>
      </c>
      <c r="B51" s="228" t="s">
        <v>184</v>
      </c>
      <c r="C51" s="280">
        <v>119</v>
      </c>
      <c r="D51" s="280">
        <v>123</v>
      </c>
      <c r="E51" s="280">
        <v>129</v>
      </c>
    </row>
    <row r="52" spans="1:5" ht="37.5" customHeight="1">
      <c r="A52" s="229" t="s">
        <v>763</v>
      </c>
      <c r="B52" s="228" t="s">
        <v>182</v>
      </c>
      <c r="C52" s="280">
        <v>167</v>
      </c>
      <c r="D52" s="280">
        <v>173</v>
      </c>
      <c r="E52" s="280">
        <v>180</v>
      </c>
    </row>
    <row r="53" spans="1:5" ht="27.75" customHeight="1">
      <c r="A53" s="229" t="s">
        <v>150</v>
      </c>
      <c r="B53" s="228" t="s">
        <v>184</v>
      </c>
      <c r="C53" s="280">
        <v>282</v>
      </c>
      <c r="D53" s="280">
        <v>291</v>
      </c>
      <c r="E53" s="280">
        <v>305</v>
      </c>
    </row>
    <row r="54" spans="1:5" ht="30.75" customHeight="1">
      <c r="A54" s="229" t="s">
        <v>151</v>
      </c>
      <c r="B54" s="228" t="s">
        <v>184</v>
      </c>
      <c r="C54" s="280">
        <v>204</v>
      </c>
      <c r="D54" s="280">
        <v>213</v>
      </c>
      <c r="E54" s="280">
        <v>222</v>
      </c>
    </row>
    <row r="55" spans="1:5" ht="28.5" customHeight="1">
      <c r="A55" s="229" t="s">
        <v>193</v>
      </c>
      <c r="B55" s="228" t="s">
        <v>184</v>
      </c>
      <c r="C55" s="280">
        <v>162</v>
      </c>
      <c r="D55" s="280">
        <v>166</v>
      </c>
      <c r="E55" s="280">
        <v>177</v>
      </c>
    </row>
    <row r="56" spans="1:5" ht="29.25" customHeight="1">
      <c r="A56" s="229" t="s">
        <v>152</v>
      </c>
      <c r="B56" s="228" t="s">
        <v>184</v>
      </c>
      <c r="C56" s="280">
        <v>200</v>
      </c>
      <c r="D56" s="280">
        <v>209</v>
      </c>
      <c r="E56" s="280">
        <v>224</v>
      </c>
    </row>
    <row r="57" spans="1:5" ht="30.75" customHeight="1">
      <c r="A57" s="229" t="s">
        <v>153</v>
      </c>
      <c r="B57" s="228" t="s">
        <v>184</v>
      </c>
      <c r="C57" s="280">
        <v>58</v>
      </c>
      <c r="D57" s="280">
        <v>59</v>
      </c>
      <c r="E57" s="280">
        <v>61</v>
      </c>
    </row>
    <row r="58" spans="1:5" ht="27.75" customHeight="1">
      <c r="A58" s="229" t="s">
        <v>521</v>
      </c>
      <c r="B58" s="228" t="s">
        <v>184</v>
      </c>
      <c r="C58" s="280">
        <v>238</v>
      </c>
      <c r="D58" s="280">
        <v>248</v>
      </c>
      <c r="E58" s="280">
        <v>259</v>
      </c>
    </row>
    <row r="59" spans="1:5" ht="19.5" customHeight="1" thickBot="1">
      <c r="A59" s="229" t="s">
        <v>192</v>
      </c>
      <c r="B59" s="228" t="s">
        <v>233</v>
      </c>
      <c r="C59" s="280">
        <v>24</v>
      </c>
      <c r="D59" s="280">
        <v>25</v>
      </c>
      <c r="E59" s="280">
        <v>27</v>
      </c>
    </row>
    <row r="60" spans="1:5" ht="24" customHeight="1">
      <c r="A60" s="289" t="s">
        <v>783</v>
      </c>
      <c r="B60" s="290"/>
      <c r="C60" s="290"/>
      <c r="D60" s="290"/>
      <c r="E60" s="291"/>
    </row>
    <row r="61" spans="1:5" ht="33" customHeight="1">
      <c r="A61" s="227" t="s">
        <v>154</v>
      </c>
      <c r="B61" s="228" t="s">
        <v>184</v>
      </c>
      <c r="C61" s="280">
        <v>270</v>
      </c>
      <c r="D61" s="280">
        <v>282</v>
      </c>
      <c r="E61" s="280">
        <v>296</v>
      </c>
    </row>
    <row r="62" spans="1:5" ht="29.25" customHeight="1">
      <c r="A62" s="227" t="s">
        <v>764</v>
      </c>
      <c r="B62" s="228" t="s">
        <v>182</v>
      </c>
      <c r="C62" s="280">
        <v>158</v>
      </c>
      <c r="D62" s="280">
        <v>164</v>
      </c>
      <c r="E62" s="280">
        <v>174</v>
      </c>
    </row>
    <row r="63" spans="1:5" ht="31.5" customHeight="1">
      <c r="A63" s="227" t="s">
        <v>185</v>
      </c>
      <c r="B63" s="228" t="s">
        <v>184</v>
      </c>
      <c r="C63" s="280">
        <v>71</v>
      </c>
      <c r="D63" s="280">
        <v>74</v>
      </c>
      <c r="E63" s="280">
        <v>77</v>
      </c>
    </row>
    <row r="64" spans="1:5" ht="25.5" customHeight="1">
      <c r="A64" s="227" t="s">
        <v>155</v>
      </c>
      <c r="B64" s="228" t="s">
        <v>184</v>
      </c>
      <c r="C64" s="280">
        <v>123</v>
      </c>
      <c r="D64" s="280">
        <v>127</v>
      </c>
      <c r="E64" s="280">
        <v>133</v>
      </c>
    </row>
    <row r="65" spans="1:5" ht="29.25" customHeight="1">
      <c r="A65" s="227" t="s">
        <v>156</v>
      </c>
      <c r="B65" s="228" t="s">
        <v>184</v>
      </c>
      <c r="C65" s="280">
        <v>123</v>
      </c>
      <c r="D65" s="280">
        <v>127</v>
      </c>
      <c r="E65" s="280">
        <v>133</v>
      </c>
    </row>
    <row r="66" spans="1:5" ht="29.25" customHeight="1">
      <c r="A66" s="227" t="s">
        <v>716</v>
      </c>
      <c r="B66" s="228" t="s">
        <v>184</v>
      </c>
      <c r="C66" s="280">
        <v>181</v>
      </c>
      <c r="D66" s="280">
        <v>189</v>
      </c>
      <c r="E66" s="280">
        <v>202</v>
      </c>
    </row>
    <row r="67" spans="1:5" ht="37.5" customHeight="1">
      <c r="A67" s="227" t="s">
        <v>157</v>
      </c>
      <c r="B67" s="228" t="s">
        <v>184</v>
      </c>
      <c r="C67" s="280">
        <v>53</v>
      </c>
      <c r="D67" s="280">
        <v>55</v>
      </c>
      <c r="E67" s="280">
        <v>58</v>
      </c>
    </row>
    <row r="68" spans="1:5" ht="31.5" customHeight="1">
      <c r="A68" s="227" t="s">
        <v>158</v>
      </c>
      <c r="B68" s="228" t="s">
        <v>184</v>
      </c>
      <c r="C68" s="280">
        <v>175</v>
      </c>
      <c r="D68" s="280">
        <v>179</v>
      </c>
      <c r="E68" s="280">
        <v>187</v>
      </c>
    </row>
    <row r="69" spans="1:5" ht="29.25" customHeight="1">
      <c r="A69" s="227" t="s">
        <v>189</v>
      </c>
      <c r="B69" s="228" t="s">
        <v>184</v>
      </c>
      <c r="C69" s="280">
        <v>73</v>
      </c>
      <c r="D69" s="280">
        <v>75</v>
      </c>
      <c r="E69" s="280">
        <v>78</v>
      </c>
    </row>
    <row r="70" spans="1:5" ht="29.25" customHeight="1">
      <c r="A70" s="227" t="s">
        <v>191</v>
      </c>
      <c r="B70" s="228" t="s">
        <v>184</v>
      </c>
      <c r="C70" s="280">
        <v>120</v>
      </c>
      <c r="D70" s="280">
        <v>123</v>
      </c>
      <c r="E70" s="280">
        <v>129</v>
      </c>
    </row>
    <row r="71" spans="1:5" ht="27.75" customHeight="1">
      <c r="A71" s="227" t="s">
        <v>765</v>
      </c>
      <c r="B71" s="228" t="s">
        <v>182</v>
      </c>
      <c r="C71" s="280">
        <v>168</v>
      </c>
      <c r="D71" s="280">
        <v>173</v>
      </c>
      <c r="E71" s="280">
        <v>180</v>
      </c>
    </row>
    <row r="72" spans="1:5" ht="27.75" customHeight="1">
      <c r="A72" s="227" t="s">
        <v>159</v>
      </c>
      <c r="B72" s="228" t="s">
        <v>184</v>
      </c>
      <c r="C72" s="280">
        <v>282</v>
      </c>
      <c r="D72" s="280">
        <v>291</v>
      </c>
      <c r="E72" s="280">
        <v>305</v>
      </c>
    </row>
    <row r="73" spans="1:5" ht="24" customHeight="1">
      <c r="A73" s="227" t="s">
        <v>160</v>
      </c>
      <c r="B73" s="228" t="s">
        <v>184</v>
      </c>
      <c r="C73" s="280">
        <v>205</v>
      </c>
      <c r="D73" s="280">
        <v>214</v>
      </c>
      <c r="E73" s="280">
        <v>223</v>
      </c>
    </row>
    <row r="74" spans="1:5" ht="24" customHeight="1">
      <c r="A74" s="227" t="s">
        <v>194</v>
      </c>
      <c r="B74" s="228" t="s">
        <v>184</v>
      </c>
      <c r="C74" s="280">
        <v>162</v>
      </c>
      <c r="D74" s="280">
        <v>166</v>
      </c>
      <c r="E74" s="280">
        <v>177</v>
      </c>
    </row>
    <row r="75" spans="1:5" ht="26.25" customHeight="1">
      <c r="A75" s="227" t="s">
        <v>161</v>
      </c>
      <c r="B75" s="228" t="s">
        <v>184</v>
      </c>
      <c r="C75" s="280">
        <v>200</v>
      </c>
      <c r="D75" s="280">
        <v>209</v>
      </c>
      <c r="E75" s="280">
        <v>224</v>
      </c>
    </row>
    <row r="76" spans="1:5" ht="28.5" customHeight="1">
      <c r="A76" s="227" t="s">
        <v>162</v>
      </c>
      <c r="B76" s="228" t="s">
        <v>184</v>
      </c>
      <c r="C76" s="280">
        <v>62</v>
      </c>
      <c r="D76" s="280">
        <v>63</v>
      </c>
      <c r="E76" s="280">
        <v>66</v>
      </c>
    </row>
    <row r="77" spans="1:5" ht="27.75" customHeight="1">
      <c r="A77" s="227" t="s">
        <v>521</v>
      </c>
      <c r="B77" s="228" t="s">
        <v>184</v>
      </c>
      <c r="C77" s="280">
        <v>238</v>
      </c>
      <c r="D77" s="280">
        <v>248</v>
      </c>
      <c r="E77" s="280">
        <v>259</v>
      </c>
    </row>
    <row r="78" spans="1:5" ht="28.5" customHeight="1">
      <c r="A78" s="227" t="s">
        <v>192</v>
      </c>
      <c r="B78" s="228" t="s">
        <v>233</v>
      </c>
      <c r="C78" s="280">
        <v>24</v>
      </c>
      <c r="D78" s="280">
        <v>25</v>
      </c>
      <c r="E78" s="280">
        <v>27</v>
      </c>
    </row>
    <row r="79" spans="1:5" ht="34.5" customHeight="1">
      <c r="A79" s="276" t="s">
        <v>196</v>
      </c>
      <c r="B79" s="277"/>
      <c r="C79" s="277"/>
      <c r="D79" s="277"/>
      <c r="E79" s="278"/>
    </row>
    <row r="80" spans="1:5" ht="25.5" customHeight="1">
      <c r="A80" s="220" t="s">
        <v>195</v>
      </c>
      <c r="B80" s="221" t="s">
        <v>217</v>
      </c>
      <c r="C80" s="221" t="s">
        <v>179</v>
      </c>
      <c r="D80" s="221" t="s">
        <v>180</v>
      </c>
      <c r="E80" s="221" t="s">
        <v>181</v>
      </c>
    </row>
    <row r="81" spans="1:5" ht="25.5" customHeight="1">
      <c r="A81" s="227" t="s">
        <v>559</v>
      </c>
      <c r="B81" s="228" t="s">
        <v>184</v>
      </c>
      <c r="C81" s="280">
        <v>319</v>
      </c>
      <c r="D81" s="280">
        <v>332</v>
      </c>
      <c r="E81" s="280">
        <v>356</v>
      </c>
    </row>
    <row r="82" spans="1:5" ht="33" customHeight="1">
      <c r="A82" s="227" t="s">
        <v>560</v>
      </c>
      <c r="B82" s="228" t="s">
        <v>184</v>
      </c>
      <c r="C82" s="280">
        <v>267</v>
      </c>
      <c r="D82" s="280">
        <v>280</v>
      </c>
      <c r="E82" s="280">
        <v>299</v>
      </c>
    </row>
    <row r="83" spans="1:5" ht="30.75" customHeight="1">
      <c r="A83" s="227" t="s">
        <v>561</v>
      </c>
      <c r="B83" s="228" t="s">
        <v>184</v>
      </c>
      <c r="C83" s="280">
        <v>188</v>
      </c>
      <c r="D83" s="280">
        <v>196</v>
      </c>
      <c r="E83" s="280">
        <v>211</v>
      </c>
    </row>
    <row r="84" spans="1:5" ht="25.5" customHeight="1">
      <c r="A84" s="227" t="s">
        <v>562</v>
      </c>
      <c r="B84" s="228" t="s">
        <v>184</v>
      </c>
      <c r="C84" s="280">
        <v>74</v>
      </c>
      <c r="D84" s="280">
        <v>76</v>
      </c>
      <c r="E84" s="280">
        <v>82</v>
      </c>
    </row>
    <row r="85" spans="1:5" ht="27.75" customHeight="1">
      <c r="A85" s="227" t="s">
        <v>608</v>
      </c>
      <c r="B85" s="228" t="s">
        <v>184</v>
      </c>
      <c r="C85" s="280">
        <v>94</v>
      </c>
      <c r="D85" s="280">
        <v>98</v>
      </c>
      <c r="E85" s="280">
        <v>106</v>
      </c>
    </row>
    <row r="86" spans="1:5" ht="39" customHeight="1">
      <c r="A86" s="227" t="s">
        <v>609</v>
      </c>
      <c r="B86" s="228" t="s">
        <v>184</v>
      </c>
      <c r="C86" s="280">
        <v>25</v>
      </c>
      <c r="D86" s="280">
        <v>26</v>
      </c>
      <c r="E86" s="280">
        <v>28</v>
      </c>
    </row>
    <row r="87" spans="1:5" ht="43.5" customHeight="1">
      <c r="A87" s="227" t="s">
        <v>610</v>
      </c>
      <c r="B87" s="228" t="s">
        <v>184</v>
      </c>
      <c r="C87" s="280">
        <v>130</v>
      </c>
      <c r="D87" s="280">
        <v>136</v>
      </c>
      <c r="E87" s="280">
        <v>146</v>
      </c>
    </row>
    <row r="88" spans="1:5" ht="28.5" customHeight="1">
      <c r="A88" s="227" t="s">
        <v>627</v>
      </c>
      <c r="B88" s="228" t="s">
        <v>184</v>
      </c>
      <c r="C88" s="280">
        <v>45</v>
      </c>
      <c r="D88" s="280">
        <v>47</v>
      </c>
      <c r="E88" s="280">
        <v>50</v>
      </c>
    </row>
    <row r="89" spans="1:5" ht="43.5" customHeight="1">
      <c r="A89" s="227" t="s">
        <v>628</v>
      </c>
      <c r="B89" s="228" t="s">
        <v>184</v>
      </c>
      <c r="C89" s="280">
        <v>1010</v>
      </c>
      <c r="D89" s="280">
        <v>1051</v>
      </c>
      <c r="E89" s="280">
        <v>1130</v>
      </c>
    </row>
    <row r="90" spans="1:5" ht="33.75" customHeight="1">
      <c r="A90" s="227" t="s">
        <v>629</v>
      </c>
      <c r="B90" s="228" t="s">
        <v>184</v>
      </c>
      <c r="C90" s="280">
        <v>137</v>
      </c>
      <c r="D90" s="280">
        <v>144</v>
      </c>
      <c r="E90" s="280">
        <v>154</v>
      </c>
    </row>
    <row r="91" spans="1:5" ht="37.5" customHeight="1">
      <c r="A91" s="227" t="s">
        <v>630</v>
      </c>
      <c r="B91" s="228" t="s">
        <v>184</v>
      </c>
      <c r="C91" s="280">
        <v>539</v>
      </c>
      <c r="D91" s="280">
        <v>560</v>
      </c>
      <c r="E91" s="280">
        <v>592</v>
      </c>
    </row>
    <row r="92" spans="1:5" ht="30.75" customHeight="1">
      <c r="A92" s="227" t="s">
        <v>631</v>
      </c>
      <c r="B92" s="228" t="s">
        <v>184</v>
      </c>
      <c r="C92" s="280">
        <v>175</v>
      </c>
      <c r="D92" s="280">
        <v>182</v>
      </c>
      <c r="E92" s="280">
        <v>194</v>
      </c>
    </row>
    <row r="93" spans="1:5" ht="36" customHeight="1">
      <c r="A93" s="227" t="s">
        <v>632</v>
      </c>
      <c r="B93" s="228" t="s">
        <v>184</v>
      </c>
      <c r="C93" s="280">
        <v>351</v>
      </c>
      <c r="D93" s="280">
        <v>365</v>
      </c>
      <c r="E93" s="280">
        <v>393</v>
      </c>
    </row>
    <row r="94" spans="1:5" ht="49.5" customHeight="1">
      <c r="A94" s="227" t="s">
        <v>633</v>
      </c>
      <c r="B94" s="228" t="s">
        <v>184</v>
      </c>
      <c r="C94" s="280">
        <v>52</v>
      </c>
      <c r="D94" s="280">
        <v>55</v>
      </c>
      <c r="E94" s="280">
        <v>59</v>
      </c>
    </row>
    <row r="95" spans="1:5" ht="37.5" customHeight="1">
      <c r="A95" s="276" t="s">
        <v>197</v>
      </c>
      <c r="B95" s="277"/>
      <c r="C95" s="280">
        <v>52</v>
      </c>
      <c r="D95" s="280">
        <v>55</v>
      </c>
      <c r="E95" s="280">
        <v>59</v>
      </c>
    </row>
    <row r="96" spans="1:5" ht="27.75" customHeight="1">
      <c r="A96" s="227" t="s">
        <v>634</v>
      </c>
      <c r="B96" s="228" t="s">
        <v>184</v>
      </c>
      <c r="C96" s="282">
        <v>35</v>
      </c>
      <c r="D96" s="282">
        <v>36</v>
      </c>
      <c r="E96" s="282">
        <v>38</v>
      </c>
    </row>
    <row r="97" spans="1:10" ht="19.5" customHeight="1">
      <c r="A97" s="227" t="s">
        <v>635</v>
      </c>
      <c r="B97" s="228" t="s">
        <v>184</v>
      </c>
      <c r="C97" s="282">
        <v>35</v>
      </c>
      <c r="D97" s="282">
        <v>36</v>
      </c>
      <c r="E97" s="282">
        <v>38</v>
      </c>
      <c r="H97" s="46"/>
      <c r="I97" s="51"/>
      <c r="J97" s="46"/>
    </row>
    <row r="98" spans="1:10" ht="21">
      <c r="A98" s="227" t="s">
        <v>636</v>
      </c>
      <c r="B98" s="228" t="s">
        <v>184</v>
      </c>
      <c r="C98" s="282">
        <v>35</v>
      </c>
      <c r="D98" s="282">
        <v>36</v>
      </c>
      <c r="E98" s="282">
        <v>38</v>
      </c>
      <c r="H98" s="46"/>
      <c r="I98" s="51"/>
      <c r="J98" s="46"/>
    </row>
    <row r="99" spans="1:10" ht="21">
      <c r="A99" s="227" t="s">
        <v>637</v>
      </c>
      <c r="B99" s="228" t="s">
        <v>184</v>
      </c>
      <c r="C99" s="282">
        <v>35</v>
      </c>
      <c r="D99" s="282">
        <v>36</v>
      </c>
      <c r="E99" s="282">
        <v>38</v>
      </c>
      <c r="H99" s="46"/>
      <c r="I99" s="51"/>
      <c r="J99" s="46"/>
    </row>
    <row r="100" spans="1:10" ht="21">
      <c r="A100" s="227" t="s">
        <v>638</v>
      </c>
      <c r="B100" s="228" t="s">
        <v>184</v>
      </c>
      <c r="C100" s="282">
        <v>35</v>
      </c>
      <c r="D100" s="282">
        <v>36</v>
      </c>
      <c r="E100" s="282">
        <v>38</v>
      </c>
      <c r="H100" s="46"/>
      <c r="I100" s="51"/>
      <c r="J100" s="46"/>
    </row>
    <row r="101" spans="1:10" ht="25.5" customHeight="1">
      <c r="A101" s="227" t="s">
        <v>639</v>
      </c>
      <c r="B101" s="228" t="s">
        <v>184</v>
      </c>
      <c r="C101" s="282">
        <v>35</v>
      </c>
      <c r="D101" s="282">
        <v>36</v>
      </c>
      <c r="E101" s="282">
        <v>38</v>
      </c>
      <c r="H101" s="46"/>
      <c r="I101" s="51"/>
      <c r="J101" s="46"/>
    </row>
    <row r="102" spans="1:10" ht="33" customHeight="1">
      <c r="A102" s="227" t="s">
        <v>640</v>
      </c>
      <c r="B102" s="228" t="s">
        <v>184</v>
      </c>
      <c r="C102" s="282">
        <v>137</v>
      </c>
      <c r="D102" s="282">
        <v>142</v>
      </c>
      <c r="E102" s="282">
        <v>151</v>
      </c>
      <c r="H102" s="46"/>
      <c r="I102" s="51"/>
      <c r="J102" s="46"/>
    </row>
    <row r="103" spans="1:10" ht="33.75" customHeight="1">
      <c r="A103" s="227" t="s">
        <v>641</v>
      </c>
      <c r="B103" s="228" t="s">
        <v>184</v>
      </c>
      <c r="C103" s="282">
        <v>137</v>
      </c>
      <c r="D103" s="282">
        <v>142</v>
      </c>
      <c r="E103" s="282">
        <v>151</v>
      </c>
      <c r="H103" s="46"/>
      <c r="I103" s="51"/>
      <c r="J103" s="46"/>
    </row>
    <row r="104" spans="1:10" ht="44.25" customHeight="1">
      <c r="A104" s="227" t="s">
        <v>642</v>
      </c>
      <c r="B104" s="228" t="s">
        <v>184</v>
      </c>
      <c r="C104" s="282">
        <v>137</v>
      </c>
      <c r="D104" s="282">
        <v>142</v>
      </c>
      <c r="E104" s="282">
        <v>151</v>
      </c>
      <c r="H104" s="46"/>
      <c r="I104" s="51"/>
      <c r="J104" s="46"/>
    </row>
    <row r="105" spans="1:10" ht="36" customHeight="1">
      <c r="A105" s="227" t="s">
        <v>643</v>
      </c>
      <c r="B105" s="228" t="s">
        <v>184</v>
      </c>
      <c r="C105" s="282">
        <v>137</v>
      </c>
      <c r="D105" s="282">
        <v>142</v>
      </c>
      <c r="E105" s="282">
        <v>151</v>
      </c>
      <c r="H105" s="46"/>
      <c r="I105" s="51"/>
      <c r="J105" s="46"/>
    </row>
    <row r="106" spans="1:10" ht="40.5" customHeight="1">
      <c r="A106" s="227" t="s">
        <v>644</v>
      </c>
      <c r="B106" s="228" t="s">
        <v>184</v>
      </c>
      <c r="C106" s="282">
        <v>137</v>
      </c>
      <c r="D106" s="282">
        <v>142</v>
      </c>
      <c r="E106" s="282">
        <v>151</v>
      </c>
      <c r="H106" s="46"/>
      <c r="I106" s="51"/>
      <c r="J106" s="46"/>
    </row>
    <row r="107" spans="1:10" ht="36">
      <c r="A107" s="227" t="s">
        <v>645</v>
      </c>
      <c r="B107" s="228" t="s">
        <v>184</v>
      </c>
      <c r="C107" s="282">
        <v>137</v>
      </c>
      <c r="D107" s="282">
        <v>142</v>
      </c>
      <c r="E107" s="282">
        <v>151</v>
      </c>
      <c r="H107" s="46"/>
      <c r="I107" s="51"/>
      <c r="J107" s="46"/>
    </row>
    <row r="108" spans="1:10" ht="36">
      <c r="A108" s="227" t="s">
        <v>646</v>
      </c>
      <c r="B108" s="228" t="s">
        <v>184</v>
      </c>
      <c r="C108" s="282">
        <v>137</v>
      </c>
      <c r="D108" s="282">
        <v>142</v>
      </c>
      <c r="E108" s="282">
        <v>151</v>
      </c>
      <c r="H108" s="46"/>
      <c r="I108" s="51"/>
      <c r="J108" s="46"/>
    </row>
    <row r="109" spans="1:10" ht="21">
      <c r="A109" s="227" t="s">
        <v>647</v>
      </c>
      <c r="B109" s="228" t="s">
        <v>184</v>
      </c>
      <c r="C109" s="282">
        <v>85</v>
      </c>
      <c r="D109" s="282">
        <v>89</v>
      </c>
      <c r="E109" s="282">
        <v>94</v>
      </c>
      <c r="H109" s="46"/>
      <c r="I109" s="51"/>
      <c r="J109" s="46"/>
    </row>
    <row r="110" spans="1:10" ht="22.5" customHeight="1">
      <c r="A110" s="227" t="s">
        <v>648</v>
      </c>
      <c r="B110" s="228" t="s">
        <v>184</v>
      </c>
      <c r="C110" s="282">
        <v>85</v>
      </c>
      <c r="D110" s="282">
        <v>89</v>
      </c>
      <c r="E110" s="282">
        <v>94</v>
      </c>
      <c r="H110" s="46"/>
      <c r="I110" s="51"/>
      <c r="J110" s="46"/>
    </row>
    <row r="111" spans="1:10" ht="21.75" customHeight="1">
      <c r="A111" s="227" t="s">
        <v>649</v>
      </c>
      <c r="B111" s="228" t="s">
        <v>184</v>
      </c>
      <c r="C111" s="282">
        <v>85</v>
      </c>
      <c r="D111" s="282">
        <v>89</v>
      </c>
      <c r="E111" s="282">
        <v>94</v>
      </c>
      <c r="H111" s="46"/>
      <c r="I111" s="51"/>
      <c r="J111" s="46"/>
    </row>
    <row r="112" spans="1:10" ht="21.75" customHeight="1">
      <c r="A112" s="227" t="s">
        <v>650</v>
      </c>
      <c r="B112" s="228" t="s">
        <v>184</v>
      </c>
      <c r="C112" s="282">
        <v>85</v>
      </c>
      <c r="D112" s="282">
        <v>89</v>
      </c>
      <c r="E112" s="282">
        <v>94</v>
      </c>
      <c r="H112" s="46"/>
      <c r="I112" s="51"/>
      <c r="J112" s="46"/>
    </row>
    <row r="113" spans="1:10" ht="18.75" customHeight="1">
      <c r="A113" s="227" t="s">
        <v>651</v>
      </c>
      <c r="B113" s="228" t="s">
        <v>184</v>
      </c>
      <c r="C113" s="282">
        <v>85</v>
      </c>
      <c r="D113" s="282">
        <v>89</v>
      </c>
      <c r="E113" s="282">
        <v>94</v>
      </c>
      <c r="H113" s="46"/>
      <c r="I113" s="51"/>
      <c r="J113" s="46"/>
    </row>
    <row r="114" spans="1:10" ht="21" customHeight="1">
      <c r="A114" s="227" t="s">
        <v>652</v>
      </c>
      <c r="B114" s="228" t="s">
        <v>184</v>
      </c>
      <c r="C114" s="282">
        <v>85</v>
      </c>
      <c r="D114" s="282">
        <v>89</v>
      </c>
      <c r="E114" s="282">
        <v>94</v>
      </c>
      <c r="H114" s="46"/>
      <c r="I114" s="51"/>
      <c r="J114" s="46"/>
    </row>
    <row r="115" spans="1:10" ht="21.75" customHeight="1">
      <c r="A115" s="227" t="s">
        <v>653</v>
      </c>
      <c r="B115" s="228" t="s">
        <v>184</v>
      </c>
      <c r="C115" s="282">
        <v>85</v>
      </c>
      <c r="D115" s="282">
        <v>89</v>
      </c>
      <c r="E115" s="282">
        <v>94</v>
      </c>
      <c r="H115" s="46"/>
      <c r="I115" s="51"/>
      <c r="J115" s="46"/>
    </row>
    <row r="116" spans="1:10" ht="21.75" customHeight="1">
      <c r="A116" s="227" t="s">
        <v>654</v>
      </c>
      <c r="B116" s="228" t="s">
        <v>184</v>
      </c>
      <c r="C116" s="282">
        <v>211</v>
      </c>
      <c r="D116" s="282">
        <v>220</v>
      </c>
      <c r="E116" s="282">
        <v>234</v>
      </c>
      <c r="H116" s="46"/>
      <c r="I116" s="51"/>
      <c r="J116" s="46"/>
    </row>
    <row r="117" spans="1:10" ht="21" customHeight="1">
      <c r="A117" s="227" t="s">
        <v>655</v>
      </c>
      <c r="B117" s="228" t="s">
        <v>184</v>
      </c>
      <c r="C117" s="282">
        <v>178</v>
      </c>
      <c r="D117" s="282">
        <v>184</v>
      </c>
      <c r="E117" s="282">
        <v>196</v>
      </c>
      <c r="H117" s="46"/>
      <c r="I117" s="51"/>
      <c r="J117" s="46"/>
    </row>
    <row r="118" spans="1:10" ht="21">
      <c r="A118" s="227" t="s">
        <v>656</v>
      </c>
      <c r="B118" s="228" t="s">
        <v>184</v>
      </c>
      <c r="C118" s="282">
        <v>7</v>
      </c>
      <c r="D118" s="282">
        <v>8</v>
      </c>
      <c r="E118" s="282">
        <v>8</v>
      </c>
      <c r="H118" s="46"/>
      <c r="I118" s="51"/>
      <c r="J118" s="46"/>
    </row>
    <row r="119" spans="1:10" ht="24.75" customHeight="1">
      <c r="A119" s="227" t="s">
        <v>657</v>
      </c>
      <c r="B119" s="228" t="s">
        <v>184</v>
      </c>
      <c r="C119" s="282">
        <v>7</v>
      </c>
      <c r="D119" s="282">
        <v>8</v>
      </c>
      <c r="E119" s="282">
        <v>8</v>
      </c>
      <c r="H119" s="46"/>
      <c r="I119" s="51"/>
      <c r="J119" s="46"/>
    </row>
    <row r="120" spans="1:10" ht="22.5" customHeight="1">
      <c r="A120" s="227" t="s">
        <v>658</v>
      </c>
      <c r="B120" s="228" t="s">
        <v>184</v>
      </c>
      <c r="C120" s="282">
        <v>7</v>
      </c>
      <c r="D120" s="282">
        <v>8</v>
      </c>
      <c r="E120" s="282">
        <v>8</v>
      </c>
      <c r="H120" s="46"/>
      <c r="I120" s="51"/>
      <c r="J120" s="46"/>
    </row>
    <row r="121" spans="1:10" ht="33" customHeight="1">
      <c r="A121" s="135"/>
      <c r="B121" s="7"/>
      <c r="C121" s="6"/>
      <c r="D121" s="7"/>
      <c r="E121" s="7"/>
      <c r="H121" s="46"/>
      <c r="I121" s="51"/>
      <c r="J121" s="46"/>
    </row>
    <row r="122" spans="1:10" ht="46.5">
      <c r="A122" s="279" t="s">
        <v>202</v>
      </c>
      <c r="B122" s="279"/>
      <c r="C122" s="279"/>
      <c r="D122" s="279"/>
      <c r="E122" s="279"/>
      <c r="H122" s="46"/>
      <c r="I122" s="51"/>
      <c r="J122" s="46"/>
    </row>
    <row r="123" spans="1:10" ht="43.5" customHeight="1">
      <c r="A123" s="135"/>
      <c r="B123" s="7"/>
      <c r="C123" s="6"/>
      <c r="D123" s="7"/>
      <c r="E123" s="7"/>
      <c r="H123" s="46"/>
      <c r="I123" s="51"/>
      <c r="J123" s="46"/>
    </row>
    <row r="124" spans="1:10" ht="24" customHeight="1">
      <c r="A124" s="135"/>
      <c r="B124" s="7"/>
      <c r="C124" s="6"/>
      <c r="D124" s="7"/>
      <c r="E124" s="7"/>
      <c r="H124" s="46"/>
      <c r="I124" s="51"/>
      <c r="J124" s="46"/>
    </row>
    <row r="125" spans="1:10" ht="14.25">
      <c r="A125" s="135"/>
      <c r="B125" s="7"/>
      <c r="C125" s="134"/>
      <c r="D125" s="134"/>
      <c r="E125" s="134"/>
      <c r="H125" s="46"/>
      <c r="I125" s="51"/>
      <c r="J125" s="46"/>
    </row>
    <row r="126" spans="1:10" ht="49.5" customHeight="1">
      <c r="A126" s="135"/>
      <c r="B126" s="7"/>
      <c r="C126" s="134"/>
      <c r="D126" s="134"/>
      <c r="E126" s="134"/>
      <c r="H126" s="46"/>
      <c r="I126" s="51"/>
      <c r="J126" s="46"/>
    </row>
    <row r="127" spans="1:10" ht="15.75">
      <c r="A127" s="135"/>
      <c r="B127" s="7"/>
      <c r="C127" s="136"/>
      <c r="D127" s="136"/>
      <c r="E127" s="136"/>
      <c r="H127" s="46"/>
      <c r="I127" s="51"/>
      <c r="J127" s="46"/>
    </row>
    <row r="128" spans="1:10" ht="15" customHeight="1">
      <c r="A128" s="135"/>
      <c r="B128" s="7"/>
      <c r="C128" s="136"/>
      <c r="D128" s="136"/>
      <c r="E128" s="136"/>
      <c r="F128" s="50"/>
      <c r="G128" s="50"/>
      <c r="H128" s="52"/>
      <c r="I128" s="51"/>
      <c r="J128" s="46"/>
    </row>
    <row r="129" spans="1:10" ht="15" customHeight="1">
      <c r="A129" s="135"/>
      <c r="B129" s="7"/>
      <c r="C129" s="134"/>
      <c r="D129" s="134"/>
      <c r="E129" s="134"/>
      <c r="F129" s="50"/>
      <c r="G129" s="50"/>
      <c r="H129" s="52"/>
      <c r="I129" s="51"/>
      <c r="J129" s="46"/>
    </row>
    <row r="130" spans="1:10" ht="14.25">
      <c r="A130" s="135"/>
      <c r="B130" s="7"/>
      <c r="C130" s="134"/>
      <c r="D130" s="134"/>
      <c r="E130" s="134"/>
      <c r="H130" s="46"/>
      <c r="I130" s="51"/>
      <c r="J130" s="46"/>
    </row>
    <row r="131" spans="1:10" ht="14.25">
      <c r="A131" s="135"/>
      <c r="B131" s="7"/>
      <c r="C131" s="134"/>
      <c r="D131" s="134"/>
      <c r="E131" s="134"/>
      <c r="H131" s="46"/>
      <c r="I131" s="51"/>
      <c r="J131" s="46"/>
    </row>
    <row r="132" spans="1:10" ht="14.25">
      <c r="A132" s="135"/>
      <c r="B132" s="7"/>
      <c r="C132" s="134"/>
      <c r="D132" s="134"/>
      <c r="E132" s="134"/>
      <c r="H132" s="46"/>
      <c r="I132" s="51"/>
      <c r="J132" s="46"/>
    </row>
    <row r="133" spans="1:10" ht="14.25">
      <c r="A133" s="135"/>
      <c r="B133" s="7"/>
      <c r="C133" s="134"/>
      <c r="D133" s="134"/>
      <c r="E133" s="134"/>
      <c r="H133" s="46"/>
      <c r="I133" s="51"/>
      <c r="J133" s="46"/>
    </row>
    <row r="134" spans="1:10" ht="14.25">
      <c r="A134" s="135"/>
      <c r="B134" s="7"/>
      <c r="C134" s="134"/>
      <c r="D134" s="134"/>
      <c r="E134" s="134"/>
      <c r="H134" s="46"/>
      <c r="I134" s="51"/>
      <c r="J134" s="46"/>
    </row>
    <row r="135" spans="1:10" ht="14.25">
      <c r="A135" s="135"/>
      <c r="B135" s="7"/>
      <c r="C135" s="134"/>
      <c r="D135" s="134"/>
      <c r="E135" s="134"/>
      <c r="H135" s="46"/>
      <c r="I135" s="51"/>
      <c r="J135" s="46"/>
    </row>
    <row r="136" spans="1:10" ht="14.25">
      <c r="A136" s="135"/>
      <c r="B136" s="7"/>
      <c r="C136" s="134"/>
      <c r="D136" s="134"/>
      <c r="E136" s="134"/>
      <c r="H136" s="46"/>
      <c r="I136" s="51"/>
      <c r="J136" s="46"/>
    </row>
    <row r="137" spans="1:10" ht="14.25">
      <c r="A137" s="134"/>
      <c r="B137" s="134"/>
      <c r="C137" s="134"/>
      <c r="D137" s="134"/>
      <c r="E137" s="134"/>
      <c r="H137" s="46"/>
      <c r="I137" s="51"/>
      <c r="J137" s="46"/>
    </row>
    <row r="138" spans="1:10" ht="14.25">
      <c r="A138" s="134"/>
      <c r="B138" s="134"/>
      <c r="C138" s="134"/>
      <c r="D138" s="134"/>
      <c r="E138" s="134"/>
      <c r="H138" s="46"/>
      <c r="I138" s="46"/>
      <c r="J138" s="46"/>
    </row>
    <row r="139" spans="1:5" ht="14.25">
      <c r="A139" s="134"/>
      <c r="B139" s="134"/>
      <c r="C139" s="134"/>
      <c r="D139" s="134"/>
      <c r="E139" s="134"/>
    </row>
    <row r="140" spans="1:5" ht="14.25">
      <c r="A140" s="134"/>
      <c r="B140" s="134"/>
      <c r="C140" s="134"/>
      <c r="D140" s="134"/>
      <c r="E140" s="134"/>
    </row>
    <row r="141" spans="1:5" ht="14.25">
      <c r="A141" s="134"/>
      <c r="B141" s="134"/>
      <c r="C141" s="134"/>
      <c r="D141" s="134"/>
      <c r="E141" s="134"/>
    </row>
    <row r="142" spans="1:5" ht="14.25">
      <c r="A142" s="134"/>
      <c r="B142" s="134"/>
      <c r="C142" s="134"/>
      <c r="D142" s="134"/>
      <c r="E142" s="134"/>
    </row>
    <row r="143" spans="1:5" ht="14.25">
      <c r="A143" s="134"/>
      <c r="B143" s="134"/>
      <c r="C143" s="134"/>
      <c r="D143" s="134"/>
      <c r="E143" s="134"/>
    </row>
    <row r="144" spans="1:5" ht="14.25">
      <c r="A144" s="134"/>
      <c r="B144" s="134"/>
      <c r="C144" s="134"/>
      <c r="D144" s="134"/>
      <c r="E144" s="134"/>
    </row>
    <row r="145" spans="1:5" ht="14.25">
      <c r="A145" s="134"/>
      <c r="B145" s="134"/>
      <c r="C145" s="134"/>
      <c r="D145" s="134"/>
      <c r="E145" s="134"/>
    </row>
    <row r="146" spans="1:5" ht="14.25">
      <c r="A146" s="134"/>
      <c r="B146" s="134"/>
      <c r="C146" s="134"/>
      <c r="D146" s="134"/>
      <c r="E146" s="134"/>
    </row>
    <row r="147" spans="1:5" ht="14.25">
      <c r="A147" s="134"/>
      <c r="B147" s="134"/>
      <c r="C147" s="134"/>
      <c r="D147" s="134"/>
      <c r="E147" s="134"/>
    </row>
    <row r="148" spans="1:5" ht="14.25">
      <c r="A148" s="134"/>
      <c r="B148" s="134"/>
      <c r="C148" s="134"/>
      <c r="D148" s="134"/>
      <c r="E148" s="134"/>
    </row>
    <row r="149" spans="1:5" ht="14.25">
      <c r="A149" s="134"/>
      <c r="B149" s="134"/>
      <c r="C149" s="134"/>
      <c r="D149" s="134"/>
      <c r="E149" s="134"/>
    </row>
    <row r="150" spans="1:5" ht="14.25">
      <c r="A150" s="134"/>
      <c r="B150" s="134"/>
      <c r="C150" s="134"/>
      <c r="D150" s="134"/>
      <c r="E150" s="134"/>
    </row>
    <row r="151" spans="1:5" ht="14.25">
      <c r="A151" s="134"/>
      <c r="B151" s="134"/>
      <c r="C151" s="134"/>
      <c r="D151" s="134"/>
      <c r="E151" s="134"/>
    </row>
    <row r="152" spans="1:5" ht="14.25">
      <c r="A152" s="134"/>
      <c r="B152" s="134"/>
      <c r="C152" s="134"/>
      <c r="D152" s="134"/>
      <c r="E152" s="134"/>
    </row>
    <row r="153" spans="1:5" ht="14.25">
      <c r="A153" s="134"/>
      <c r="B153" s="134"/>
      <c r="C153" s="134"/>
      <c r="D153" s="134"/>
      <c r="E153" s="134"/>
    </row>
    <row r="154" spans="1:5" ht="14.25">
      <c r="A154" s="134"/>
      <c r="B154" s="134"/>
      <c r="C154" s="134"/>
      <c r="D154" s="134"/>
      <c r="E154" s="134"/>
    </row>
    <row r="155" spans="1:5" ht="14.25">
      <c r="A155" s="134"/>
      <c r="B155" s="134"/>
      <c r="C155" s="134"/>
      <c r="D155" s="134"/>
      <c r="E155" s="134"/>
    </row>
    <row r="156" spans="1:5" ht="14.25">
      <c r="A156" s="134"/>
      <c r="B156" s="134"/>
      <c r="C156" s="134"/>
      <c r="D156" s="134"/>
      <c r="E156" s="134"/>
    </row>
    <row r="157" spans="1:5" ht="14.25">
      <c r="A157" s="134"/>
      <c r="B157" s="134"/>
      <c r="C157" s="134"/>
      <c r="D157" s="134"/>
      <c r="E157" s="134"/>
    </row>
    <row r="158" spans="1:5" ht="14.25">
      <c r="A158" s="134"/>
      <c r="B158" s="134"/>
      <c r="C158" s="134"/>
      <c r="D158" s="134"/>
      <c r="E158" s="134"/>
    </row>
    <row r="159" spans="1:5" ht="14.25">
      <c r="A159" s="134"/>
      <c r="B159" s="134"/>
      <c r="C159" s="134"/>
      <c r="D159" s="134"/>
      <c r="E159" s="134"/>
    </row>
    <row r="160" spans="1:5" ht="14.25">
      <c r="A160" s="134"/>
      <c r="B160" s="134"/>
      <c r="C160" s="134"/>
      <c r="D160" s="134"/>
      <c r="E160" s="134"/>
    </row>
    <row r="161" spans="1:5" ht="14.25">
      <c r="A161" s="134"/>
      <c r="B161" s="134"/>
      <c r="C161" s="134"/>
      <c r="D161" s="134"/>
      <c r="E161" s="134"/>
    </row>
    <row r="162" spans="1:5" ht="14.25">
      <c r="A162" s="134"/>
      <c r="B162" s="134"/>
      <c r="C162" s="134"/>
      <c r="D162" s="134"/>
      <c r="E162" s="134"/>
    </row>
    <row r="163" spans="1:5" ht="14.25">
      <c r="A163" s="134"/>
      <c r="B163" s="134"/>
      <c r="C163" s="134"/>
      <c r="D163" s="134"/>
      <c r="E163" s="134"/>
    </row>
    <row r="164" spans="1:5" ht="14.25">
      <c r="A164" s="134"/>
      <c r="B164" s="134"/>
      <c r="C164" s="134"/>
      <c r="D164" s="134"/>
      <c r="E164" s="134"/>
    </row>
    <row r="165" spans="1:5" ht="14.25">
      <c r="A165" s="134"/>
      <c r="B165" s="134"/>
      <c r="C165" s="134"/>
      <c r="D165" s="134"/>
      <c r="E165" s="134"/>
    </row>
    <row r="166" spans="1:5" ht="14.25">
      <c r="A166" s="134"/>
      <c r="B166" s="134"/>
      <c r="C166" s="134"/>
      <c r="D166" s="134"/>
      <c r="E166" s="134"/>
    </row>
    <row r="167" spans="1:5" ht="14.25">
      <c r="A167" s="134"/>
      <c r="B167" s="134"/>
      <c r="C167" s="134"/>
      <c r="D167" s="134"/>
      <c r="E167" s="134"/>
    </row>
    <row r="168" spans="1:5" ht="14.25">
      <c r="A168" s="134"/>
      <c r="B168" s="134"/>
      <c r="C168" s="134"/>
      <c r="D168" s="134"/>
      <c r="E168" s="134"/>
    </row>
    <row r="169" spans="1:5" ht="14.25">
      <c r="A169" s="134"/>
      <c r="B169" s="134"/>
      <c r="C169" s="134"/>
      <c r="D169" s="134"/>
      <c r="E169" s="134"/>
    </row>
    <row r="170" spans="1:5" ht="14.25">
      <c r="A170" s="134"/>
      <c r="B170" s="134"/>
      <c r="C170" s="134"/>
      <c r="D170" s="134"/>
      <c r="E170" s="134"/>
    </row>
    <row r="171" spans="1:5" ht="14.25">
      <c r="A171" s="134"/>
      <c r="B171" s="134"/>
      <c r="C171" s="134"/>
      <c r="D171" s="134"/>
      <c r="E171" s="134"/>
    </row>
    <row r="172" spans="1:5" ht="14.25">
      <c r="A172" s="134"/>
      <c r="B172" s="134"/>
      <c r="C172" s="134"/>
      <c r="D172" s="134"/>
      <c r="E172" s="134"/>
    </row>
    <row r="173" spans="1:5" ht="14.25">
      <c r="A173" s="134"/>
      <c r="B173" s="134"/>
      <c r="C173" s="134"/>
      <c r="D173" s="134"/>
      <c r="E173" s="134"/>
    </row>
    <row r="174" spans="1:5" ht="14.25">
      <c r="A174" s="134"/>
      <c r="B174" s="134"/>
      <c r="C174" s="134"/>
      <c r="D174" s="134"/>
      <c r="E174" s="134"/>
    </row>
    <row r="175" spans="1:5" ht="14.25">
      <c r="A175" s="134"/>
      <c r="B175" s="134"/>
      <c r="C175" s="134"/>
      <c r="D175" s="134"/>
      <c r="E175" s="134"/>
    </row>
    <row r="176" spans="1:5" ht="14.25">
      <c r="A176" s="134"/>
      <c r="B176" s="134"/>
      <c r="C176" s="134"/>
      <c r="D176" s="134"/>
      <c r="E176" s="134"/>
    </row>
    <row r="177" spans="1:5" ht="14.25">
      <c r="A177" s="134"/>
      <c r="B177" s="134"/>
      <c r="C177" s="134"/>
      <c r="D177" s="134"/>
      <c r="E177" s="134"/>
    </row>
    <row r="178" spans="1:5" ht="14.25">
      <c r="A178" s="134"/>
      <c r="B178" s="134"/>
      <c r="C178" s="134"/>
      <c r="D178" s="134"/>
      <c r="E178" s="134"/>
    </row>
    <row r="179" spans="1:5" ht="14.25">
      <c r="A179" s="134"/>
      <c r="B179" s="134"/>
      <c r="C179" s="134"/>
      <c r="D179" s="134"/>
      <c r="E179" s="134"/>
    </row>
    <row r="180" spans="1:5" ht="14.25">
      <c r="A180" s="134"/>
      <c r="B180" s="134"/>
      <c r="C180" s="134"/>
      <c r="D180" s="134"/>
      <c r="E180" s="134"/>
    </row>
    <row r="181" spans="1:5" ht="14.25">
      <c r="A181" s="134"/>
      <c r="B181" s="134"/>
      <c r="C181" s="134"/>
      <c r="D181" s="134"/>
      <c r="E181" s="134"/>
    </row>
    <row r="182" spans="1:5" ht="14.25">
      <c r="A182" s="134"/>
      <c r="B182" s="134"/>
      <c r="C182" s="134"/>
      <c r="D182" s="134"/>
      <c r="E182" s="134"/>
    </row>
    <row r="183" spans="1:5" ht="14.25">
      <c r="A183" s="134"/>
      <c r="B183" s="134"/>
      <c r="C183" s="134"/>
      <c r="D183" s="134"/>
      <c r="E183" s="134"/>
    </row>
    <row r="184" spans="1:5" ht="14.25">
      <c r="A184" s="134"/>
      <c r="B184" s="134"/>
      <c r="C184" s="134"/>
      <c r="D184" s="134"/>
      <c r="E184" s="134"/>
    </row>
    <row r="185" spans="1:5" ht="14.25">
      <c r="A185" s="134"/>
      <c r="B185" s="134"/>
      <c r="C185" s="134"/>
      <c r="D185" s="134"/>
      <c r="E185" s="134"/>
    </row>
    <row r="186" spans="1:5" ht="14.25">
      <c r="A186" s="134"/>
      <c r="B186" s="134"/>
      <c r="C186" s="134"/>
      <c r="D186" s="134"/>
      <c r="E186" s="134"/>
    </row>
    <row r="187" spans="1:5" ht="14.25">
      <c r="A187" s="134"/>
      <c r="B187" s="134"/>
      <c r="C187" s="134"/>
      <c r="D187" s="134"/>
      <c r="E187" s="134"/>
    </row>
    <row r="188" spans="1:5" ht="14.25">
      <c r="A188" s="134"/>
      <c r="B188" s="134"/>
      <c r="C188" s="134"/>
      <c r="D188" s="134"/>
      <c r="E188" s="134"/>
    </row>
    <row r="189" spans="1:5" ht="14.25">
      <c r="A189" s="134"/>
      <c r="B189" s="134"/>
      <c r="C189" s="134"/>
      <c r="D189" s="134"/>
      <c r="E189" s="134"/>
    </row>
    <row r="190" spans="1:5" ht="14.25">
      <c r="A190" s="134"/>
      <c r="B190" s="134"/>
      <c r="C190" s="134"/>
      <c r="D190" s="134"/>
      <c r="E190" s="134"/>
    </row>
    <row r="191" spans="1:5" ht="14.25">
      <c r="A191" s="134"/>
      <c r="B191" s="134"/>
      <c r="C191" s="134"/>
      <c r="D191" s="134"/>
      <c r="E191" s="134"/>
    </row>
    <row r="192" spans="1:5" ht="14.25">
      <c r="A192" s="134"/>
      <c r="B192" s="134"/>
      <c r="C192" s="134"/>
      <c r="D192" s="134"/>
      <c r="E192" s="134"/>
    </row>
    <row r="193" spans="1:5" ht="14.25">
      <c r="A193" s="134"/>
      <c r="B193" s="134"/>
      <c r="C193" s="134"/>
      <c r="D193" s="134"/>
      <c r="E193" s="134"/>
    </row>
    <row r="194" spans="1:5" ht="14.25">
      <c r="A194" s="134"/>
      <c r="B194" s="134"/>
      <c r="C194" s="134"/>
      <c r="D194" s="134"/>
      <c r="E194" s="134"/>
    </row>
    <row r="195" spans="1:5" ht="14.25">
      <c r="A195" s="134"/>
      <c r="B195" s="134"/>
      <c r="C195" s="134"/>
      <c r="D195" s="134"/>
      <c r="E195" s="134"/>
    </row>
    <row r="196" spans="1:5" ht="14.25">
      <c r="A196" s="134"/>
      <c r="B196" s="134"/>
      <c r="C196" s="134"/>
      <c r="D196" s="134"/>
      <c r="E196" s="134"/>
    </row>
    <row r="197" spans="1:5" ht="14.25">
      <c r="A197" s="134"/>
      <c r="B197" s="134"/>
      <c r="C197" s="134"/>
      <c r="D197" s="134"/>
      <c r="E197" s="134"/>
    </row>
    <row r="198" spans="1:5" ht="14.25">
      <c r="A198" s="134"/>
      <c r="B198" s="134"/>
      <c r="C198" s="134"/>
      <c r="D198" s="134"/>
      <c r="E198" s="134"/>
    </row>
    <row r="199" spans="1:5" ht="14.25">
      <c r="A199" s="134"/>
      <c r="B199" s="134"/>
      <c r="C199" s="134"/>
      <c r="D199" s="134"/>
      <c r="E199" s="134"/>
    </row>
    <row r="200" spans="1:5" ht="14.25">
      <c r="A200" s="134"/>
      <c r="B200" s="134"/>
      <c r="C200" s="134"/>
      <c r="D200" s="134"/>
      <c r="E200" s="134"/>
    </row>
    <row r="201" spans="1:5" ht="14.25">
      <c r="A201" s="134"/>
      <c r="B201" s="134"/>
      <c r="C201" s="134"/>
      <c r="D201" s="134"/>
      <c r="E201" s="134"/>
    </row>
    <row r="202" spans="1:5" ht="14.25">
      <c r="A202" s="134"/>
      <c r="B202" s="134"/>
      <c r="C202" s="134"/>
      <c r="D202" s="134"/>
      <c r="E202" s="134"/>
    </row>
    <row r="203" spans="1:5" ht="14.25">
      <c r="A203" s="134"/>
      <c r="B203" s="134"/>
      <c r="C203" s="134"/>
      <c r="D203" s="134"/>
      <c r="E203" s="134"/>
    </row>
    <row r="204" spans="1:5" ht="14.25">
      <c r="A204" s="134"/>
      <c r="B204" s="134"/>
      <c r="C204" s="134"/>
      <c r="D204" s="134"/>
      <c r="E204" s="134"/>
    </row>
    <row r="205" spans="1:5" ht="14.25">
      <c r="A205" s="134"/>
      <c r="B205" s="134"/>
      <c r="C205" s="134"/>
      <c r="D205" s="134"/>
      <c r="E205" s="134"/>
    </row>
    <row r="206" spans="1:5" ht="14.25">
      <c r="A206" s="134"/>
      <c r="B206" s="134"/>
      <c r="C206" s="134"/>
      <c r="D206" s="134"/>
      <c r="E206" s="134"/>
    </row>
    <row r="207" spans="1:5" ht="14.25">
      <c r="A207" s="134"/>
      <c r="B207" s="134"/>
      <c r="C207" s="134"/>
      <c r="D207" s="134"/>
      <c r="E207" s="134"/>
    </row>
    <row r="208" spans="1:5" ht="14.25">
      <c r="A208" s="134"/>
      <c r="B208" s="134"/>
      <c r="C208" s="134"/>
      <c r="D208" s="134"/>
      <c r="E208" s="134"/>
    </row>
    <row r="209" spans="1:5" ht="14.25">
      <c r="A209" s="134"/>
      <c r="B209" s="134"/>
      <c r="C209" s="134"/>
      <c r="D209" s="134"/>
      <c r="E209" s="134"/>
    </row>
    <row r="210" spans="1:5" ht="14.25">
      <c r="A210" s="134"/>
      <c r="B210" s="134"/>
      <c r="C210" s="134"/>
      <c r="D210" s="134"/>
      <c r="E210" s="134"/>
    </row>
    <row r="211" spans="1:5" ht="14.25">
      <c r="A211" s="134"/>
      <c r="B211" s="134"/>
      <c r="C211" s="134"/>
      <c r="D211" s="134"/>
      <c r="E211" s="134"/>
    </row>
    <row r="212" spans="1:5" ht="14.25">
      <c r="A212" s="134"/>
      <c r="B212" s="134"/>
      <c r="C212" s="134"/>
      <c r="D212" s="134"/>
      <c r="E212" s="134"/>
    </row>
    <row r="213" spans="1:5" ht="14.25">
      <c r="A213" s="134"/>
      <c r="B213" s="134"/>
      <c r="C213" s="134"/>
      <c r="D213" s="134"/>
      <c r="E213" s="134"/>
    </row>
    <row r="214" spans="1:5" ht="14.25">
      <c r="A214" s="134"/>
      <c r="B214" s="134"/>
      <c r="C214" s="134"/>
      <c r="D214" s="134"/>
      <c r="E214" s="134"/>
    </row>
    <row r="215" spans="1:5" ht="14.25">
      <c r="A215" s="134"/>
      <c r="B215" s="134"/>
      <c r="C215" s="134"/>
      <c r="D215" s="134"/>
      <c r="E215" s="134"/>
    </row>
    <row r="216" spans="1:5" ht="14.25">
      <c r="A216" s="134"/>
      <c r="B216" s="134"/>
      <c r="C216" s="134"/>
      <c r="D216" s="134"/>
      <c r="E216" s="134"/>
    </row>
    <row r="217" spans="1:5" ht="14.25">
      <c r="A217" s="134"/>
      <c r="B217" s="134"/>
      <c r="C217" s="134"/>
      <c r="D217" s="134"/>
      <c r="E217" s="134"/>
    </row>
    <row r="218" spans="1:5" ht="14.25">
      <c r="A218" s="134"/>
      <c r="B218" s="134"/>
      <c r="C218" s="134"/>
      <c r="D218" s="134"/>
      <c r="E218" s="134"/>
    </row>
    <row r="219" spans="1:5" ht="14.25">
      <c r="A219" s="134"/>
      <c r="B219" s="134"/>
      <c r="C219" s="134"/>
      <c r="D219" s="134"/>
      <c r="E219" s="134"/>
    </row>
    <row r="220" spans="1:5" ht="14.25">
      <c r="A220" s="134"/>
      <c r="B220" s="134"/>
      <c r="C220" s="134"/>
      <c r="D220" s="134"/>
      <c r="E220" s="134"/>
    </row>
    <row r="221" spans="1:5" ht="14.25">
      <c r="A221" s="134"/>
      <c r="B221" s="134"/>
      <c r="C221" s="134"/>
      <c r="D221" s="134"/>
      <c r="E221" s="134"/>
    </row>
    <row r="222" spans="1:5" ht="14.25">
      <c r="A222" s="134"/>
      <c r="B222" s="134"/>
      <c r="C222" s="134"/>
      <c r="D222" s="134"/>
      <c r="E222" s="134"/>
    </row>
    <row r="223" spans="1:5" ht="14.25">
      <c r="A223" s="134"/>
      <c r="B223" s="134"/>
      <c r="C223" s="134"/>
      <c r="D223" s="134"/>
      <c r="E223" s="134"/>
    </row>
    <row r="224" spans="1:5" ht="14.25">
      <c r="A224" s="134"/>
      <c r="B224" s="134"/>
      <c r="C224" s="134"/>
      <c r="D224" s="134"/>
      <c r="E224" s="134"/>
    </row>
    <row r="225" spans="1:5" ht="14.25">
      <c r="A225" s="134"/>
      <c r="B225" s="134"/>
      <c r="C225" s="134"/>
      <c r="D225" s="134"/>
      <c r="E225" s="134"/>
    </row>
    <row r="226" spans="1:5" ht="14.25">
      <c r="A226" s="134"/>
      <c r="B226" s="134"/>
      <c r="C226" s="134"/>
      <c r="D226" s="134"/>
      <c r="E226" s="134"/>
    </row>
    <row r="227" spans="1:5" ht="14.25">
      <c r="A227" s="134"/>
      <c r="B227" s="134"/>
      <c r="C227" s="134"/>
      <c r="D227" s="134"/>
      <c r="E227" s="134"/>
    </row>
    <row r="228" spans="1:5" ht="14.25">
      <c r="A228" s="134"/>
      <c r="B228" s="134"/>
      <c r="C228" s="134"/>
      <c r="D228" s="134"/>
      <c r="E228" s="134"/>
    </row>
    <row r="229" spans="1:5" ht="14.25">
      <c r="A229" s="134"/>
      <c r="B229" s="134"/>
      <c r="C229" s="134"/>
      <c r="D229" s="134"/>
      <c r="E229" s="134"/>
    </row>
    <row r="230" spans="1:5" ht="14.25">
      <c r="A230" s="134"/>
      <c r="B230" s="134"/>
      <c r="C230" s="134"/>
      <c r="D230" s="134"/>
      <c r="E230" s="134"/>
    </row>
    <row r="231" spans="1:5" ht="14.25">
      <c r="A231" s="134"/>
      <c r="B231" s="134"/>
      <c r="C231" s="134"/>
      <c r="D231" s="134"/>
      <c r="E231" s="134"/>
    </row>
    <row r="232" spans="1:5" ht="14.25">
      <c r="A232" s="134"/>
      <c r="B232" s="134"/>
      <c r="C232" s="134"/>
      <c r="D232" s="134"/>
      <c r="E232" s="134"/>
    </row>
    <row r="233" spans="1:5" ht="14.25">
      <c r="A233" s="134"/>
      <c r="B233" s="134"/>
      <c r="C233" s="134"/>
      <c r="D233" s="134"/>
      <c r="E233" s="134"/>
    </row>
    <row r="234" spans="1:5" ht="14.25">
      <c r="A234" s="134"/>
      <c r="B234" s="134"/>
      <c r="C234" s="134"/>
      <c r="D234" s="134"/>
      <c r="E234" s="134"/>
    </row>
    <row r="235" spans="1:5" ht="14.25">
      <c r="A235" s="134"/>
      <c r="B235" s="134"/>
      <c r="C235" s="134"/>
      <c r="D235" s="134"/>
      <c r="E235" s="134"/>
    </row>
    <row r="236" spans="1:5" ht="14.25">
      <c r="A236" s="134"/>
      <c r="B236" s="134"/>
      <c r="C236" s="134"/>
      <c r="D236" s="134"/>
      <c r="E236" s="134"/>
    </row>
    <row r="237" spans="1:5" ht="14.25">
      <c r="A237" s="134"/>
      <c r="B237" s="134"/>
      <c r="C237" s="134"/>
      <c r="D237" s="134"/>
      <c r="E237" s="134"/>
    </row>
    <row r="238" spans="1:5" ht="14.25">
      <c r="A238" s="134"/>
      <c r="B238" s="134"/>
      <c r="C238" s="134"/>
      <c r="D238" s="134"/>
      <c r="E238" s="134"/>
    </row>
    <row r="239" spans="1:5" ht="14.25">
      <c r="A239" s="134"/>
      <c r="B239" s="134"/>
      <c r="C239" s="134"/>
      <c r="D239" s="134"/>
      <c r="E239" s="134"/>
    </row>
    <row r="240" spans="1:5" ht="14.25">
      <c r="A240" s="134"/>
      <c r="B240" s="134"/>
      <c r="C240" s="134"/>
      <c r="D240" s="134"/>
      <c r="E240" s="134"/>
    </row>
    <row r="241" spans="1:5" ht="14.25">
      <c r="A241" s="134"/>
      <c r="B241" s="134"/>
      <c r="C241" s="134"/>
      <c r="D241" s="134"/>
      <c r="E241" s="134"/>
    </row>
    <row r="242" spans="1:5" ht="14.25">
      <c r="A242" s="134"/>
      <c r="B242" s="134"/>
      <c r="C242" s="134"/>
      <c r="D242" s="134"/>
      <c r="E242" s="134"/>
    </row>
    <row r="243" spans="1:5" ht="14.25">
      <c r="A243" s="134"/>
      <c r="B243" s="134"/>
      <c r="C243" s="134"/>
      <c r="D243" s="134"/>
      <c r="E243" s="134"/>
    </row>
    <row r="244" spans="1:5" ht="14.25">
      <c r="A244" s="134"/>
      <c r="B244" s="134"/>
      <c r="C244" s="134"/>
      <c r="D244" s="134"/>
      <c r="E244" s="134"/>
    </row>
    <row r="245" spans="1:5" ht="14.25">
      <c r="A245" s="134"/>
      <c r="B245" s="134"/>
      <c r="C245" s="134"/>
      <c r="D245" s="134"/>
      <c r="E245" s="134"/>
    </row>
    <row r="246" spans="1:5" ht="14.25">
      <c r="A246" s="134"/>
      <c r="B246" s="134"/>
      <c r="C246" s="134"/>
      <c r="D246" s="134"/>
      <c r="E246" s="134"/>
    </row>
    <row r="247" spans="1:5" ht="14.25">
      <c r="A247" s="134"/>
      <c r="B247" s="134"/>
      <c r="C247" s="134"/>
      <c r="D247" s="134"/>
      <c r="E247" s="134"/>
    </row>
    <row r="248" spans="1:5" ht="14.25">
      <c r="A248" s="134"/>
      <c r="B248" s="134"/>
      <c r="C248" s="134"/>
      <c r="D248" s="134"/>
      <c r="E248" s="134"/>
    </row>
    <row r="249" spans="1:5" ht="14.25">
      <c r="A249" s="134"/>
      <c r="B249" s="134"/>
      <c r="C249" s="134"/>
      <c r="D249" s="134"/>
      <c r="E249" s="134"/>
    </row>
    <row r="250" spans="1:5" ht="14.25">
      <c r="A250" s="134"/>
      <c r="B250" s="134"/>
      <c r="C250" s="134"/>
      <c r="D250" s="134"/>
      <c r="E250" s="134"/>
    </row>
    <row r="251" spans="1:5" ht="14.25">
      <c r="A251" s="134"/>
      <c r="B251" s="134"/>
      <c r="C251" s="134"/>
      <c r="D251" s="134"/>
      <c r="E251" s="134"/>
    </row>
    <row r="252" spans="1:5" ht="14.25">
      <c r="A252" s="134"/>
      <c r="B252" s="134"/>
      <c r="C252" s="134"/>
      <c r="D252" s="134"/>
      <c r="E252" s="134"/>
    </row>
    <row r="253" spans="1:5" ht="14.25">
      <c r="A253" s="134"/>
      <c r="B253" s="134"/>
      <c r="C253" s="134"/>
      <c r="D253" s="134"/>
      <c r="E253" s="134"/>
    </row>
    <row r="254" spans="1:5" ht="14.25">
      <c r="A254" s="134"/>
      <c r="B254" s="134"/>
      <c r="C254" s="134"/>
      <c r="D254" s="134"/>
      <c r="E254" s="134"/>
    </row>
    <row r="255" spans="1:5" ht="14.25">
      <c r="A255" s="134"/>
      <c r="B255" s="134"/>
      <c r="C255" s="134"/>
      <c r="D255" s="134"/>
      <c r="E255" s="134"/>
    </row>
    <row r="256" spans="1:5" ht="14.25">
      <c r="A256" s="134"/>
      <c r="B256" s="134"/>
      <c r="C256" s="134"/>
      <c r="D256" s="134"/>
      <c r="E256" s="134"/>
    </row>
    <row r="257" spans="1:5" ht="14.25">
      <c r="A257" s="134"/>
      <c r="B257" s="134"/>
      <c r="C257" s="134"/>
      <c r="D257" s="134"/>
      <c r="E257" s="134"/>
    </row>
    <row r="258" spans="1:5" ht="14.25">
      <c r="A258" s="134"/>
      <c r="B258" s="134"/>
      <c r="C258" s="134"/>
      <c r="D258" s="134"/>
      <c r="E258" s="134"/>
    </row>
    <row r="259" spans="1:5" ht="14.25">
      <c r="A259" s="134"/>
      <c r="B259" s="134"/>
      <c r="C259" s="134"/>
      <c r="D259" s="134"/>
      <c r="E259" s="134"/>
    </row>
    <row r="260" spans="1:5" ht="14.25">
      <c r="A260" s="134"/>
      <c r="B260" s="134"/>
      <c r="C260" s="134"/>
      <c r="D260" s="134"/>
      <c r="E260" s="134"/>
    </row>
    <row r="261" spans="1:5" ht="14.25">
      <c r="A261" s="134"/>
      <c r="B261" s="134"/>
      <c r="C261" s="134"/>
      <c r="D261" s="134"/>
      <c r="E261" s="134"/>
    </row>
    <row r="262" spans="1:5" ht="14.25">
      <c r="A262" s="134"/>
      <c r="B262" s="134"/>
      <c r="C262" s="134"/>
      <c r="D262" s="134"/>
      <c r="E262" s="134"/>
    </row>
    <row r="263" spans="1:5" ht="14.25">
      <c r="A263" s="134"/>
      <c r="B263" s="134"/>
      <c r="C263" s="134"/>
      <c r="D263" s="134"/>
      <c r="E263" s="134"/>
    </row>
    <row r="264" spans="1:5" ht="14.25">
      <c r="A264" s="134"/>
      <c r="B264" s="134"/>
      <c r="C264" s="134"/>
      <c r="D264" s="134"/>
      <c r="E264" s="134"/>
    </row>
    <row r="265" spans="1:5" ht="14.25">
      <c r="A265" s="134"/>
      <c r="B265" s="134"/>
      <c r="C265" s="134"/>
      <c r="D265" s="134"/>
      <c r="E265" s="134"/>
    </row>
    <row r="266" spans="1:5" ht="14.25">
      <c r="A266" s="134"/>
      <c r="B266" s="134"/>
      <c r="C266" s="134"/>
      <c r="D266" s="134"/>
      <c r="E266" s="134"/>
    </row>
    <row r="267" spans="1:5" ht="14.25">
      <c r="A267" s="134"/>
      <c r="B267" s="134"/>
      <c r="C267" s="134"/>
      <c r="D267" s="134"/>
      <c r="E267" s="134"/>
    </row>
    <row r="268" spans="1:5" ht="14.25">
      <c r="A268" s="134"/>
      <c r="B268" s="134"/>
      <c r="C268" s="134"/>
      <c r="D268" s="134"/>
      <c r="E268" s="134"/>
    </row>
    <row r="269" spans="1:5" ht="14.25">
      <c r="A269" s="134"/>
      <c r="B269" s="134"/>
      <c r="C269" s="134"/>
      <c r="D269" s="134"/>
      <c r="E269" s="134"/>
    </row>
    <row r="270" spans="1:5" ht="14.25">
      <c r="A270" s="134"/>
      <c r="B270" s="134"/>
      <c r="C270" s="134"/>
      <c r="D270" s="134"/>
      <c r="E270" s="134"/>
    </row>
    <row r="271" spans="1:5" ht="14.25">
      <c r="A271" s="134"/>
      <c r="B271" s="134"/>
      <c r="C271" s="134"/>
      <c r="D271" s="134"/>
      <c r="E271" s="134"/>
    </row>
    <row r="272" spans="1:5" ht="14.25">
      <c r="A272" s="134"/>
      <c r="B272" s="134"/>
      <c r="C272" s="134"/>
      <c r="D272" s="134"/>
      <c r="E272" s="134"/>
    </row>
    <row r="273" spans="1:5" ht="14.25">
      <c r="A273" s="134"/>
      <c r="B273" s="134"/>
      <c r="C273" s="134"/>
      <c r="D273" s="134"/>
      <c r="E273" s="134"/>
    </row>
    <row r="274" spans="1:5" ht="14.25">
      <c r="A274" s="134"/>
      <c r="B274" s="134"/>
      <c r="C274" s="134"/>
      <c r="D274" s="134"/>
      <c r="E274" s="134"/>
    </row>
    <row r="275" spans="1:5" ht="14.25">
      <c r="A275" s="134"/>
      <c r="B275" s="134"/>
      <c r="C275" s="134"/>
      <c r="D275" s="134"/>
      <c r="E275" s="134"/>
    </row>
    <row r="276" spans="1:5" ht="14.25">
      <c r="A276" s="134"/>
      <c r="B276" s="134"/>
      <c r="C276" s="134"/>
      <c r="D276" s="134"/>
      <c r="E276" s="134"/>
    </row>
    <row r="277" spans="1:5" ht="14.25">
      <c r="A277" s="134"/>
      <c r="B277" s="134"/>
      <c r="C277" s="134"/>
      <c r="D277" s="134"/>
      <c r="E277" s="134"/>
    </row>
    <row r="278" spans="1:5" ht="14.25">
      <c r="A278" s="134"/>
      <c r="B278" s="134"/>
      <c r="C278" s="134"/>
      <c r="D278" s="134"/>
      <c r="E278" s="134"/>
    </row>
    <row r="279" spans="1:5" ht="14.25">
      <c r="A279" s="134"/>
      <c r="B279" s="134"/>
      <c r="C279" s="134"/>
      <c r="D279" s="134"/>
      <c r="E279" s="134"/>
    </row>
    <row r="280" spans="1:5" ht="14.25">
      <c r="A280" s="134"/>
      <c r="B280" s="134"/>
      <c r="C280" s="134"/>
      <c r="D280" s="134"/>
      <c r="E280" s="134"/>
    </row>
    <row r="281" spans="1:5" ht="14.25">
      <c r="A281" s="134"/>
      <c r="B281" s="134"/>
      <c r="C281" s="134"/>
      <c r="D281" s="134"/>
      <c r="E281" s="134"/>
    </row>
    <row r="282" spans="1:5" ht="14.25">
      <c r="A282" s="134"/>
      <c r="B282" s="134"/>
      <c r="C282" s="134"/>
      <c r="D282" s="134"/>
      <c r="E282" s="134"/>
    </row>
    <row r="283" spans="1:5" ht="14.25">
      <c r="A283" s="134"/>
      <c r="B283" s="134"/>
      <c r="C283" s="134"/>
      <c r="D283" s="134"/>
      <c r="E283" s="134"/>
    </row>
    <row r="284" spans="1:5" ht="14.25">
      <c r="A284" s="134"/>
      <c r="B284" s="134"/>
      <c r="C284" s="134"/>
      <c r="D284" s="134"/>
      <c r="E284" s="134"/>
    </row>
    <row r="285" spans="1:5" ht="14.25">
      <c r="A285" s="134"/>
      <c r="B285" s="134"/>
      <c r="C285" s="134"/>
      <c r="D285" s="134"/>
      <c r="E285" s="134"/>
    </row>
    <row r="286" spans="1:5" ht="14.25">
      <c r="A286" s="134"/>
      <c r="B286" s="134"/>
      <c r="C286" s="134"/>
      <c r="D286" s="134"/>
      <c r="E286" s="134"/>
    </row>
    <row r="287" spans="1:5" ht="14.25">
      <c r="A287" s="134"/>
      <c r="B287" s="134"/>
      <c r="C287" s="134"/>
      <c r="D287" s="134"/>
      <c r="E287" s="134"/>
    </row>
    <row r="288" spans="1:5" ht="14.25">
      <c r="A288" s="134"/>
      <c r="B288" s="134"/>
      <c r="C288" s="134"/>
      <c r="D288" s="134"/>
      <c r="E288" s="134"/>
    </row>
    <row r="289" spans="1:5" ht="14.25">
      <c r="A289" s="134"/>
      <c r="B289" s="134"/>
      <c r="C289" s="134"/>
      <c r="D289" s="134"/>
      <c r="E289" s="134"/>
    </row>
    <row r="290" spans="1:5" ht="14.25">
      <c r="A290" s="134"/>
      <c r="B290" s="134"/>
      <c r="C290" s="134"/>
      <c r="D290" s="134"/>
      <c r="E290" s="134"/>
    </row>
    <row r="291" spans="1:5" ht="14.25">
      <c r="A291" s="134"/>
      <c r="B291" s="134"/>
      <c r="C291" s="134"/>
      <c r="D291" s="134"/>
      <c r="E291" s="134"/>
    </row>
    <row r="292" spans="1:5" ht="14.25">
      <c r="A292" s="134"/>
      <c r="B292" s="134"/>
      <c r="C292" s="134"/>
      <c r="D292" s="134"/>
      <c r="E292" s="134"/>
    </row>
    <row r="293" spans="1:5" ht="14.25">
      <c r="A293" s="134"/>
      <c r="B293" s="134"/>
      <c r="C293" s="134"/>
      <c r="D293" s="134"/>
      <c r="E293" s="134"/>
    </row>
    <row r="294" spans="1:5" ht="14.25">
      <c r="A294" s="134"/>
      <c r="B294" s="134"/>
      <c r="C294" s="134"/>
      <c r="D294" s="134"/>
      <c r="E294" s="134"/>
    </row>
    <row r="295" spans="1:5" ht="14.25">
      <c r="A295" s="134"/>
      <c r="B295" s="134"/>
      <c r="C295" s="134"/>
      <c r="D295" s="134"/>
      <c r="E295" s="134"/>
    </row>
    <row r="296" spans="1:5" ht="14.25">
      <c r="A296" s="134"/>
      <c r="B296" s="134"/>
      <c r="C296" s="134"/>
      <c r="D296" s="134"/>
      <c r="E296" s="134"/>
    </row>
    <row r="297" spans="1:5" ht="14.25">
      <c r="A297" s="134"/>
      <c r="B297" s="134"/>
      <c r="C297" s="134"/>
      <c r="D297" s="134"/>
      <c r="E297" s="134"/>
    </row>
    <row r="298" spans="1:5" ht="14.25">
      <c r="A298" s="134"/>
      <c r="B298" s="134"/>
      <c r="C298" s="134"/>
      <c r="D298" s="134"/>
      <c r="E298" s="134"/>
    </row>
    <row r="299" spans="1:5" ht="14.25">
      <c r="A299" s="134"/>
      <c r="B299" s="134"/>
      <c r="C299" s="134"/>
      <c r="D299" s="134"/>
      <c r="E299" s="134"/>
    </row>
    <row r="300" spans="1:5" ht="14.25">
      <c r="A300" s="134"/>
      <c r="B300" s="134"/>
      <c r="C300" s="134"/>
      <c r="D300" s="134"/>
      <c r="E300" s="134"/>
    </row>
    <row r="301" spans="1:5" ht="14.25">
      <c r="A301" s="134"/>
      <c r="B301" s="134"/>
      <c r="C301" s="134"/>
      <c r="D301" s="134"/>
      <c r="E301" s="134"/>
    </row>
    <row r="302" spans="1:5" ht="14.25">
      <c r="A302" s="134"/>
      <c r="B302" s="134"/>
      <c r="C302" s="134"/>
      <c r="D302" s="134"/>
      <c r="E302" s="134"/>
    </row>
    <row r="303" spans="1:5" ht="14.25">
      <c r="A303" s="134"/>
      <c r="B303" s="134"/>
      <c r="C303" s="134"/>
      <c r="D303" s="134"/>
      <c r="E303" s="134"/>
    </row>
    <row r="304" spans="1:5" ht="14.25">
      <c r="A304" s="134"/>
      <c r="B304" s="134"/>
      <c r="C304" s="134"/>
      <c r="D304" s="134"/>
      <c r="E304" s="134"/>
    </row>
    <row r="305" spans="1:5" ht="14.25">
      <c r="A305" s="134"/>
      <c r="B305" s="134"/>
      <c r="C305" s="134"/>
      <c r="D305" s="134"/>
      <c r="E305" s="134"/>
    </row>
    <row r="306" spans="1:5" ht="14.25">
      <c r="A306" s="134"/>
      <c r="B306" s="134"/>
      <c r="C306" s="134"/>
      <c r="D306" s="134"/>
      <c r="E306" s="134"/>
    </row>
    <row r="307" spans="1:5" ht="14.25">
      <c r="A307" s="134"/>
      <c r="B307" s="134"/>
      <c r="C307" s="134"/>
      <c r="D307" s="134"/>
      <c r="E307" s="134"/>
    </row>
    <row r="308" spans="1:5" ht="14.25">
      <c r="A308" s="134"/>
      <c r="B308" s="134"/>
      <c r="C308" s="134"/>
      <c r="D308" s="134"/>
      <c r="E308" s="134"/>
    </row>
    <row r="309" spans="1:5" ht="14.25">
      <c r="A309" s="134"/>
      <c r="B309" s="134"/>
      <c r="C309" s="134"/>
      <c r="D309" s="134"/>
      <c r="E309" s="134"/>
    </row>
    <row r="310" spans="1:5" ht="14.25">
      <c r="A310" s="134"/>
      <c r="B310" s="134"/>
      <c r="C310" s="134"/>
      <c r="D310" s="134"/>
      <c r="E310" s="134"/>
    </row>
    <row r="311" spans="1:5" ht="14.25">
      <c r="A311" s="134"/>
      <c r="B311" s="134"/>
      <c r="C311" s="134"/>
      <c r="D311" s="134"/>
      <c r="E311" s="134"/>
    </row>
    <row r="312" spans="1:5" ht="14.25">
      <c r="A312" s="134"/>
      <c r="B312" s="134"/>
      <c r="C312" s="134"/>
      <c r="D312" s="134"/>
      <c r="E312" s="134"/>
    </row>
    <row r="313" spans="1:5" ht="14.25">
      <c r="A313" s="134"/>
      <c r="B313" s="134"/>
      <c r="C313" s="134"/>
      <c r="D313" s="134"/>
      <c r="E313" s="134"/>
    </row>
    <row r="314" spans="1:5" ht="14.25">
      <c r="A314" s="134"/>
      <c r="B314" s="134"/>
      <c r="C314" s="134"/>
      <c r="D314" s="134"/>
      <c r="E314" s="134"/>
    </row>
    <row r="315" spans="1:5" ht="14.25">
      <c r="A315" s="134"/>
      <c r="B315" s="134"/>
      <c r="C315" s="134"/>
      <c r="D315" s="134"/>
      <c r="E315" s="134"/>
    </row>
  </sheetData>
  <sheetProtection/>
  <mergeCells count="6">
    <mergeCell ref="C2:E2"/>
    <mergeCell ref="C3:E3"/>
    <mergeCell ref="A41:E41"/>
    <mergeCell ref="A60:E60"/>
    <mergeCell ref="A6:E6"/>
    <mergeCell ref="A23:E23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7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77"/>
  <sheetViews>
    <sheetView zoomScalePageLayoutView="0" workbookViewId="0" topLeftCell="A67">
      <selection activeCell="J41" sqref="J41"/>
    </sheetView>
  </sheetViews>
  <sheetFormatPr defaultColWidth="9.140625" defaultRowHeight="15"/>
  <cols>
    <col min="1" max="1" width="49.57421875" style="0" customWidth="1"/>
    <col min="2" max="2" width="8.57421875" style="0" customWidth="1"/>
    <col min="3" max="3" width="8.00390625" style="0" customWidth="1"/>
    <col min="5" max="7" width="10.8515625" style="0" bestFit="1" customWidth="1"/>
    <col min="8" max="8" width="11.00390625" style="0" customWidth="1"/>
    <col min="10" max="10" width="13.28125" style="0" customWidth="1"/>
  </cols>
  <sheetData>
    <row r="1" ht="26.25">
      <c r="A1" s="1" t="s">
        <v>198</v>
      </c>
    </row>
    <row r="2" spans="1:7" ht="18.75">
      <c r="A2" s="3" t="s">
        <v>414</v>
      </c>
      <c r="B2" s="3"/>
      <c r="C2" s="431" t="s">
        <v>203</v>
      </c>
      <c r="D2" s="284"/>
      <c r="E2" s="284"/>
      <c r="F2" s="284"/>
      <c r="G2" s="284"/>
    </row>
    <row r="3" spans="1:7" ht="18.75">
      <c r="A3" s="13" t="s">
        <v>200</v>
      </c>
      <c r="B3" s="3"/>
      <c r="C3" s="431" t="s">
        <v>201</v>
      </c>
      <c r="D3" s="284"/>
      <c r="E3" s="284"/>
      <c r="F3" s="284"/>
      <c r="G3" s="284"/>
    </row>
    <row r="4" ht="15.75">
      <c r="A4" s="2"/>
    </row>
    <row r="5" spans="1:7" ht="36" customHeight="1" thickBot="1">
      <c r="A5" s="4" t="s">
        <v>195</v>
      </c>
      <c r="B5" s="32" t="s">
        <v>467</v>
      </c>
      <c r="C5" s="33" t="s">
        <v>333</v>
      </c>
      <c r="D5" s="5" t="s">
        <v>417</v>
      </c>
      <c r="E5" s="34" t="s">
        <v>179</v>
      </c>
      <c r="F5" s="35" t="s">
        <v>418</v>
      </c>
      <c r="G5" s="35" t="s">
        <v>181</v>
      </c>
    </row>
    <row r="6" spans="1:7" ht="28.5" customHeight="1">
      <c r="A6" s="413" t="s">
        <v>334</v>
      </c>
      <c r="B6" s="414"/>
      <c r="C6" s="414"/>
      <c r="D6" s="414"/>
      <c r="E6" s="414"/>
      <c r="F6" s="414"/>
      <c r="G6" s="423"/>
    </row>
    <row r="7" spans="1:7" ht="28.5" customHeight="1">
      <c r="A7" s="56" t="s">
        <v>516</v>
      </c>
      <c r="B7" s="55">
        <v>11</v>
      </c>
      <c r="C7" s="9">
        <v>0.042</v>
      </c>
      <c r="D7" s="55" t="s">
        <v>711</v>
      </c>
      <c r="E7" s="166">
        <v>1199</v>
      </c>
      <c r="F7" s="166">
        <v>1250</v>
      </c>
      <c r="G7" s="166">
        <v>1325</v>
      </c>
    </row>
    <row r="8" spans="1:7" ht="12.75" customHeight="1">
      <c r="A8" s="271"/>
      <c r="B8" s="272"/>
      <c r="C8" s="272"/>
      <c r="D8" s="272"/>
      <c r="E8" s="275"/>
      <c r="F8" s="275"/>
      <c r="G8" s="275"/>
    </row>
    <row r="9" spans="1:8" ht="28.5" customHeight="1">
      <c r="A9" s="58" t="s">
        <v>718</v>
      </c>
      <c r="B9" s="55" t="s">
        <v>721</v>
      </c>
      <c r="C9" s="39">
        <v>0.042</v>
      </c>
      <c r="D9" s="9" t="s">
        <v>468</v>
      </c>
      <c r="E9" s="166">
        <v>679</v>
      </c>
      <c r="F9" s="166">
        <v>708</v>
      </c>
      <c r="G9" s="166">
        <v>749</v>
      </c>
      <c r="H9" s="59"/>
    </row>
    <row r="10" spans="1:8" ht="28.5" customHeight="1">
      <c r="A10" s="58" t="s">
        <v>718</v>
      </c>
      <c r="B10" s="55" t="s">
        <v>721</v>
      </c>
      <c r="C10" s="39">
        <v>0.042</v>
      </c>
      <c r="D10" s="9" t="s">
        <v>469</v>
      </c>
      <c r="E10" s="274">
        <f>E9/0.324</f>
        <v>2095.679012345679</v>
      </c>
      <c r="F10" s="274">
        <f>F9/0.324</f>
        <v>2185.185185185185</v>
      </c>
      <c r="G10" s="274">
        <f>G9/0.324</f>
        <v>2311.7283950617284</v>
      </c>
      <c r="H10" s="59"/>
    </row>
    <row r="11" spans="1:8" ht="28.5" customHeight="1">
      <c r="A11" s="58" t="s">
        <v>719</v>
      </c>
      <c r="B11" s="55" t="s">
        <v>722</v>
      </c>
      <c r="C11" s="39">
        <v>0.042</v>
      </c>
      <c r="D11" s="9" t="s">
        <v>468</v>
      </c>
      <c r="E11" s="166">
        <v>833</v>
      </c>
      <c r="F11" s="166">
        <v>868</v>
      </c>
      <c r="G11" s="166">
        <v>916</v>
      </c>
      <c r="H11" s="59"/>
    </row>
    <row r="12" spans="1:8" ht="28.5" customHeight="1">
      <c r="A12" s="58" t="s">
        <v>719</v>
      </c>
      <c r="B12" s="55" t="s">
        <v>722</v>
      </c>
      <c r="C12" s="39">
        <v>0.042</v>
      </c>
      <c r="D12" s="9" t="s">
        <v>469</v>
      </c>
      <c r="E12" s="274">
        <f>E11/0.324</f>
        <v>2570.9876543209875</v>
      </c>
      <c r="F12" s="274">
        <f>F11/0.324</f>
        <v>2679.0123456790125</v>
      </c>
      <c r="G12" s="274">
        <f>G11/0.324</f>
        <v>2827.1604938271603</v>
      </c>
      <c r="H12" s="59"/>
    </row>
    <row r="13" spans="1:8" ht="28.5" customHeight="1">
      <c r="A13" s="58" t="s">
        <v>720</v>
      </c>
      <c r="B13" s="55" t="s">
        <v>330</v>
      </c>
      <c r="C13" s="39">
        <v>0.042</v>
      </c>
      <c r="D13" s="9" t="s">
        <v>468</v>
      </c>
      <c r="E13" s="166">
        <v>732</v>
      </c>
      <c r="F13" s="166">
        <v>764</v>
      </c>
      <c r="G13" s="166">
        <v>809</v>
      </c>
      <c r="H13" s="59"/>
    </row>
    <row r="14" spans="1:8" ht="28.5" customHeight="1">
      <c r="A14" s="58" t="s">
        <v>720</v>
      </c>
      <c r="B14" s="55" t="s">
        <v>330</v>
      </c>
      <c r="C14" s="39">
        <v>0.042</v>
      </c>
      <c r="D14" s="9" t="s">
        <v>469</v>
      </c>
      <c r="E14" s="274">
        <f>E13/0.216</f>
        <v>3388.888888888889</v>
      </c>
      <c r="F14" s="274">
        <f>F13/0.216</f>
        <v>3537.037037037037</v>
      </c>
      <c r="G14" s="274">
        <f>G13/0.216</f>
        <v>3745.3703703703704</v>
      </c>
      <c r="H14" s="59"/>
    </row>
    <row r="15" spans="1:8" ht="16.5" customHeight="1">
      <c r="A15" s="432"/>
      <c r="B15" s="421"/>
      <c r="C15" s="421"/>
      <c r="D15" s="421"/>
      <c r="E15" s="421"/>
      <c r="F15" s="421"/>
      <c r="G15" s="422"/>
      <c r="H15" s="59"/>
    </row>
    <row r="16" spans="1:7" ht="15">
      <c r="A16" s="140" t="s">
        <v>325</v>
      </c>
      <c r="B16" s="165" t="s">
        <v>326</v>
      </c>
      <c r="C16" s="165">
        <v>0.042</v>
      </c>
      <c r="D16" s="141" t="s">
        <v>468</v>
      </c>
      <c r="E16" s="273">
        <v>483</v>
      </c>
      <c r="F16" s="273">
        <v>495</v>
      </c>
      <c r="G16" s="273">
        <v>517</v>
      </c>
    </row>
    <row r="17" spans="1:7" ht="15">
      <c r="A17" s="140" t="s">
        <v>325</v>
      </c>
      <c r="B17" s="165" t="s">
        <v>326</v>
      </c>
      <c r="C17" s="165">
        <v>0.042</v>
      </c>
      <c r="D17" s="141" t="s">
        <v>469</v>
      </c>
      <c r="E17" s="252">
        <f>E16/0.225</f>
        <v>2146.6666666666665</v>
      </c>
      <c r="F17" s="252">
        <f>F16/0.225</f>
        <v>2200</v>
      </c>
      <c r="G17" s="252">
        <f>G16/0.225</f>
        <v>2297.777777777778</v>
      </c>
    </row>
    <row r="18" spans="1:7" ht="15">
      <c r="A18" s="140" t="s">
        <v>327</v>
      </c>
      <c r="B18" s="165" t="s">
        <v>328</v>
      </c>
      <c r="C18" s="165">
        <v>0.038</v>
      </c>
      <c r="D18" s="141" t="s">
        <v>468</v>
      </c>
      <c r="E18" s="273">
        <v>617</v>
      </c>
      <c r="F18" s="273">
        <v>633</v>
      </c>
      <c r="G18" s="273">
        <v>660</v>
      </c>
    </row>
    <row r="19" spans="1:9" ht="15">
      <c r="A19" s="140" t="s">
        <v>327</v>
      </c>
      <c r="B19" s="165" t="s">
        <v>328</v>
      </c>
      <c r="C19" s="165">
        <v>0.038</v>
      </c>
      <c r="D19" s="141" t="s">
        <v>469</v>
      </c>
      <c r="E19" s="252">
        <f>E18/0.225</f>
        <v>2742.222222222222</v>
      </c>
      <c r="F19" s="252">
        <f>F18/0.225</f>
        <v>2813.3333333333335</v>
      </c>
      <c r="G19" s="252">
        <f>G18/0.225</f>
        <v>2933.3333333333335</v>
      </c>
      <c r="I19" s="46"/>
    </row>
    <row r="20" spans="1:9" ht="15">
      <c r="A20" s="140" t="s">
        <v>329</v>
      </c>
      <c r="B20" s="165" t="s">
        <v>330</v>
      </c>
      <c r="C20" s="165">
        <v>0.04</v>
      </c>
      <c r="D20" s="141" t="s">
        <v>468</v>
      </c>
      <c r="E20" s="273">
        <v>902</v>
      </c>
      <c r="F20" s="273">
        <v>927</v>
      </c>
      <c r="G20" s="273">
        <v>966</v>
      </c>
      <c r="H20" s="116"/>
      <c r="I20" s="46"/>
    </row>
    <row r="21" spans="1:9" ht="15">
      <c r="A21" s="140" t="s">
        <v>329</v>
      </c>
      <c r="B21" s="165" t="s">
        <v>330</v>
      </c>
      <c r="C21" s="165">
        <v>0.04</v>
      </c>
      <c r="D21" s="141" t="s">
        <v>469</v>
      </c>
      <c r="E21" s="252">
        <f>E20/0.225</f>
        <v>4008.8888888888887</v>
      </c>
      <c r="F21" s="252">
        <f>F20/0.225</f>
        <v>4120</v>
      </c>
      <c r="G21" s="252">
        <f>G20/0.225</f>
        <v>4293.333333333333</v>
      </c>
      <c r="I21" s="46"/>
    </row>
    <row r="22" spans="1:9" ht="30.75">
      <c r="A22" s="140" t="s">
        <v>331</v>
      </c>
      <c r="B22" s="165" t="s">
        <v>332</v>
      </c>
      <c r="C22" s="165">
        <v>0.042</v>
      </c>
      <c r="D22" s="141" t="s">
        <v>468</v>
      </c>
      <c r="E22" s="166">
        <v>1179</v>
      </c>
      <c r="F22" s="166">
        <v>1210</v>
      </c>
      <c r="G22" s="166">
        <v>1262</v>
      </c>
      <c r="H22" s="116"/>
      <c r="I22" s="46"/>
    </row>
    <row r="23" spans="1:7" ht="30.75">
      <c r="A23" s="140" t="s">
        <v>331</v>
      </c>
      <c r="B23" s="165" t="s">
        <v>332</v>
      </c>
      <c r="C23" s="165">
        <v>0.042</v>
      </c>
      <c r="D23" s="141" t="s">
        <v>469</v>
      </c>
      <c r="E23" s="252">
        <f>E22/0.288</f>
        <v>4093.7500000000005</v>
      </c>
      <c r="F23" s="252">
        <f>F22/0.288</f>
        <v>4201.38888888889</v>
      </c>
      <c r="G23" s="252">
        <f>G22/0.288</f>
        <v>4381.944444444444</v>
      </c>
    </row>
    <row r="24" s="330" customFormat="1" ht="12.75" customHeight="1">
      <c r="A24" s="426"/>
    </row>
    <row r="25" spans="1:7" ht="24.75" customHeight="1">
      <c r="A25" s="12" t="s">
        <v>470</v>
      </c>
      <c r="B25" s="39">
        <v>100</v>
      </c>
      <c r="C25" s="39">
        <v>0.035</v>
      </c>
      <c r="D25" s="9" t="s">
        <v>468</v>
      </c>
      <c r="E25" s="106">
        <v>1170</v>
      </c>
      <c r="F25" s="102">
        <v>1220</v>
      </c>
      <c r="G25" s="102">
        <v>1290</v>
      </c>
    </row>
    <row r="26" spans="1:7" ht="30" customHeight="1" thickBot="1">
      <c r="A26" s="12" t="s">
        <v>470</v>
      </c>
      <c r="B26" s="39">
        <v>100</v>
      </c>
      <c r="C26" s="39">
        <v>0.035</v>
      </c>
      <c r="D26" s="9" t="s">
        <v>469</v>
      </c>
      <c r="E26" s="102">
        <f>E25/0.24</f>
        <v>4875</v>
      </c>
      <c r="F26" s="102">
        <f>F25/0.24</f>
        <v>5083.333333333334</v>
      </c>
      <c r="G26" s="102">
        <f>G25/0.24</f>
        <v>5375</v>
      </c>
    </row>
    <row r="27" spans="1:7" ht="30.75" customHeight="1">
      <c r="A27" s="413" t="s">
        <v>335</v>
      </c>
      <c r="B27" s="397"/>
      <c r="C27" s="397"/>
      <c r="D27" s="397"/>
      <c r="E27" s="397"/>
      <c r="F27" s="397"/>
      <c r="G27" s="398"/>
    </row>
    <row r="28" spans="1:7" ht="27.75" customHeight="1">
      <c r="A28" s="44" t="s">
        <v>712</v>
      </c>
      <c r="B28" s="55">
        <v>35</v>
      </c>
      <c r="C28" s="39">
        <v>0.043</v>
      </c>
      <c r="D28" s="37" t="s">
        <v>419</v>
      </c>
      <c r="E28" s="57">
        <v>255</v>
      </c>
      <c r="F28" s="57">
        <v>265</v>
      </c>
      <c r="G28" s="57">
        <v>276</v>
      </c>
    </row>
    <row r="29" spans="1:7" ht="26.25" customHeight="1">
      <c r="A29" s="44" t="s">
        <v>712</v>
      </c>
      <c r="B29" s="55">
        <v>35</v>
      </c>
      <c r="C29" s="39">
        <v>0.043</v>
      </c>
      <c r="D29" s="37" t="s">
        <v>469</v>
      </c>
      <c r="E29" s="104">
        <f>E28/2.4/0.6/0.03</f>
        <v>5902.777777777778</v>
      </c>
      <c r="F29" s="104">
        <f>F28/2.4/0.6/0.03</f>
        <v>6134.25925925926</v>
      </c>
      <c r="G29" s="104">
        <f>G28/2.4/0.6/0.03</f>
        <v>6388.88888888889</v>
      </c>
    </row>
    <row r="30" spans="1:7" ht="38.25" customHeight="1">
      <c r="A30" s="44" t="s">
        <v>713</v>
      </c>
      <c r="B30" s="55">
        <v>35</v>
      </c>
      <c r="C30" s="39">
        <v>0.032</v>
      </c>
      <c r="D30" s="9" t="s">
        <v>419</v>
      </c>
      <c r="E30" s="57">
        <v>426</v>
      </c>
      <c r="F30" s="57">
        <v>440</v>
      </c>
      <c r="G30" s="57">
        <v>459</v>
      </c>
    </row>
    <row r="31" spans="1:7" ht="30.75" customHeight="1">
      <c r="A31" s="44" t="s">
        <v>713</v>
      </c>
      <c r="B31" s="55">
        <v>35</v>
      </c>
      <c r="C31" s="39">
        <v>0.032</v>
      </c>
      <c r="D31" s="9" t="s">
        <v>471</v>
      </c>
      <c r="E31" s="104">
        <f>E30/2.4/0.6/0.05</f>
        <v>5916.666666666667</v>
      </c>
      <c r="F31" s="104">
        <f>F30/2.4/0.6/0.05</f>
        <v>6111.111111111111</v>
      </c>
      <c r="G31" s="104">
        <f>G30/2.4/0.6/0.05</f>
        <v>6375</v>
      </c>
    </row>
    <row r="32" s="330" customFormat="1" ht="15" customHeight="1">
      <c r="A32" s="427"/>
    </row>
    <row r="33" spans="1:7" ht="14.25">
      <c r="A33" s="36" t="s">
        <v>714</v>
      </c>
      <c r="B33" s="37">
        <v>35</v>
      </c>
      <c r="C33" s="39">
        <v>0.043</v>
      </c>
      <c r="D33" s="37" t="s">
        <v>419</v>
      </c>
      <c r="E33" s="57">
        <v>121</v>
      </c>
      <c r="F33" s="57">
        <v>125</v>
      </c>
      <c r="G33" s="57">
        <v>130</v>
      </c>
    </row>
    <row r="34" spans="1:7" ht="28.5" customHeight="1">
      <c r="A34" s="36" t="s">
        <v>714</v>
      </c>
      <c r="B34" s="37">
        <v>35</v>
      </c>
      <c r="C34" s="39">
        <v>0.043</v>
      </c>
      <c r="D34" s="37" t="s">
        <v>469</v>
      </c>
      <c r="E34" s="105">
        <f>E33/0.020532</f>
        <v>5893.2398207675815</v>
      </c>
      <c r="F34" s="105">
        <f>F33/0.020532</f>
        <v>6088.057666082213</v>
      </c>
      <c r="G34" s="105">
        <f>G33/0.020532</f>
        <v>6331.579972725501</v>
      </c>
    </row>
    <row r="35" spans="1:7" ht="27" customHeight="1">
      <c r="A35" s="424" t="s">
        <v>336</v>
      </c>
      <c r="B35" s="397"/>
      <c r="C35" s="397"/>
      <c r="D35" s="397"/>
      <c r="E35" s="397"/>
      <c r="F35" s="397"/>
      <c r="G35" s="398"/>
    </row>
    <row r="36" spans="1:7" ht="18" customHeight="1">
      <c r="A36" s="8" t="s">
        <v>741</v>
      </c>
      <c r="B36" s="8"/>
      <c r="C36" s="8"/>
      <c r="D36" s="9" t="s">
        <v>184</v>
      </c>
      <c r="E36" s="57">
        <v>3.16</v>
      </c>
      <c r="F36" s="57">
        <v>3.31</v>
      </c>
      <c r="G36" s="57">
        <v>3.54</v>
      </c>
    </row>
    <row r="37" spans="1:7" ht="18" customHeight="1">
      <c r="A37" s="8" t="s">
        <v>337</v>
      </c>
      <c r="B37" s="8"/>
      <c r="C37" s="8"/>
      <c r="D37" s="9" t="s">
        <v>184</v>
      </c>
      <c r="E37" s="57">
        <v>3.9</v>
      </c>
      <c r="F37" s="57">
        <v>4.1</v>
      </c>
      <c r="G37" s="57">
        <v>4.38</v>
      </c>
    </row>
    <row r="38" spans="1:7" ht="18" customHeight="1">
      <c r="A38" s="8" t="s">
        <v>338</v>
      </c>
      <c r="B38" s="8"/>
      <c r="C38" s="8"/>
      <c r="D38" s="9" t="s">
        <v>184</v>
      </c>
      <c r="E38" s="57">
        <v>4.28</v>
      </c>
      <c r="F38" s="57">
        <v>4.49</v>
      </c>
      <c r="G38" s="57">
        <v>4.81</v>
      </c>
    </row>
    <row r="39" spans="1:7" ht="18" customHeight="1">
      <c r="A39" s="8" t="s">
        <v>339</v>
      </c>
      <c r="B39" s="8"/>
      <c r="C39" s="8"/>
      <c r="D39" s="9" t="s">
        <v>184</v>
      </c>
      <c r="E39" s="57">
        <v>5.71</v>
      </c>
      <c r="F39" s="57">
        <v>5.99</v>
      </c>
      <c r="G39" s="57">
        <v>6.41</v>
      </c>
    </row>
    <row r="40" spans="1:7" ht="18" customHeight="1">
      <c r="A40" s="8" t="s">
        <v>340</v>
      </c>
      <c r="B40" s="8"/>
      <c r="C40" s="8"/>
      <c r="D40" s="9" t="s">
        <v>184</v>
      </c>
      <c r="E40" s="57">
        <v>1.5</v>
      </c>
      <c r="F40" s="57">
        <v>1.57</v>
      </c>
      <c r="G40" s="57">
        <v>1.66</v>
      </c>
    </row>
    <row r="41" spans="1:7" ht="18" customHeight="1">
      <c r="A41" s="61" t="s">
        <v>517</v>
      </c>
      <c r="B41" s="8"/>
      <c r="C41" s="8"/>
      <c r="D41" s="9" t="s">
        <v>519</v>
      </c>
      <c r="E41" s="57">
        <v>3.56</v>
      </c>
      <c r="F41" s="57">
        <v>3.75</v>
      </c>
      <c r="G41" s="57">
        <v>4</v>
      </c>
    </row>
    <row r="42" spans="1:7" ht="18" customHeight="1">
      <c r="A42" s="61" t="s">
        <v>518</v>
      </c>
      <c r="B42" s="8"/>
      <c r="C42" s="8"/>
      <c r="D42" s="9" t="s">
        <v>519</v>
      </c>
      <c r="E42" s="57">
        <v>3.46</v>
      </c>
      <c r="F42" s="57">
        <v>3.64</v>
      </c>
      <c r="G42" s="57">
        <v>3.88</v>
      </c>
    </row>
    <row r="43" spans="1:7" ht="30" customHeight="1">
      <c r="A43" s="428" t="s">
        <v>841</v>
      </c>
      <c r="B43" s="429"/>
      <c r="C43" s="429"/>
      <c r="D43" s="429"/>
      <c r="E43" s="429"/>
      <c r="F43" s="429"/>
      <c r="G43" s="430"/>
    </row>
    <row r="44" spans="1:7" ht="18" customHeight="1">
      <c r="A44" s="180" t="s">
        <v>405</v>
      </c>
      <c r="B44" s="181"/>
      <c r="C44" s="181"/>
      <c r="D44" s="182"/>
      <c r="E44" s="183"/>
      <c r="F44" s="184"/>
      <c r="G44" s="185"/>
    </row>
    <row r="45" spans="1:7" ht="18" customHeight="1">
      <c r="A45" s="40" t="s">
        <v>436</v>
      </c>
      <c r="B45" s="40"/>
      <c r="C45" s="40"/>
      <c r="D45" s="41" t="s">
        <v>437</v>
      </c>
      <c r="E45" s="122">
        <v>125.95</v>
      </c>
      <c r="F45" s="122">
        <v>127.95</v>
      </c>
      <c r="G45" s="122">
        <v>129.95</v>
      </c>
    </row>
    <row r="46" spans="1:7" ht="18" customHeight="1">
      <c r="A46" s="40" t="s">
        <v>438</v>
      </c>
      <c r="B46" s="40"/>
      <c r="C46" s="40"/>
      <c r="D46" s="41" t="s">
        <v>437</v>
      </c>
      <c r="E46" s="122">
        <v>137.95</v>
      </c>
      <c r="F46" s="122">
        <v>140.13</v>
      </c>
      <c r="G46" s="122">
        <v>142.33</v>
      </c>
    </row>
    <row r="47" spans="1:7" ht="18" customHeight="1">
      <c r="A47" s="40" t="s">
        <v>439</v>
      </c>
      <c r="B47" s="40"/>
      <c r="C47" s="40"/>
      <c r="D47" s="41" t="s">
        <v>437</v>
      </c>
      <c r="E47" s="122">
        <v>83.97</v>
      </c>
      <c r="F47" s="122">
        <v>85.3</v>
      </c>
      <c r="G47" s="122">
        <v>86.63</v>
      </c>
    </row>
    <row r="48" spans="1:7" ht="18" customHeight="1">
      <c r="A48" s="40" t="s">
        <v>440</v>
      </c>
      <c r="B48" s="40"/>
      <c r="C48" s="40"/>
      <c r="D48" s="41" t="s">
        <v>437</v>
      </c>
      <c r="E48" s="122">
        <v>83.97</v>
      </c>
      <c r="F48" s="122">
        <v>85.3</v>
      </c>
      <c r="G48" s="122">
        <v>86.63</v>
      </c>
    </row>
    <row r="49" spans="1:7" ht="18" customHeight="1">
      <c r="A49" s="40" t="s">
        <v>441</v>
      </c>
      <c r="B49" s="40"/>
      <c r="C49" s="40"/>
      <c r="D49" s="41" t="s">
        <v>437</v>
      </c>
      <c r="E49" s="122">
        <v>110.36</v>
      </c>
      <c r="F49" s="122">
        <v>112.11</v>
      </c>
      <c r="G49" s="122">
        <v>113.87</v>
      </c>
    </row>
    <row r="50" spans="1:7" ht="18" customHeight="1">
      <c r="A50" s="186" t="s">
        <v>466</v>
      </c>
      <c r="B50" s="187"/>
      <c r="C50" s="187"/>
      <c r="D50" s="188"/>
      <c r="E50" s="189"/>
      <c r="F50" s="190"/>
      <c r="G50" s="190"/>
    </row>
    <row r="51" spans="1:7" ht="18" customHeight="1">
      <c r="A51" s="45" t="s">
        <v>463</v>
      </c>
      <c r="B51" s="45"/>
      <c r="C51" s="45"/>
      <c r="D51" s="41" t="s">
        <v>437</v>
      </c>
      <c r="E51" s="119">
        <v>10.45</v>
      </c>
      <c r="F51" s="119">
        <v>10.87</v>
      </c>
      <c r="G51" s="119">
        <v>11.45</v>
      </c>
    </row>
    <row r="52" spans="1:7" ht="18" customHeight="1">
      <c r="A52" s="45" t="s">
        <v>464</v>
      </c>
      <c r="B52" s="45"/>
      <c r="C52" s="45"/>
      <c r="D52" s="41" t="s">
        <v>437</v>
      </c>
      <c r="E52" s="119">
        <v>15.67</v>
      </c>
      <c r="F52" s="119">
        <v>16.3</v>
      </c>
      <c r="G52" s="119">
        <v>17.18</v>
      </c>
    </row>
    <row r="53" spans="1:7" ht="18" customHeight="1">
      <c r="A53" s="45" t="s">
        <v>465</v>
      </c>
      <c r="B53" s="45"/>
      <c r="C53" s="45"/>
      <c r="D53" s="41" t="s">
        <v>437</v>
      </c>
      <c r="E53" s="119">
        <v>14.13</v>
      </c>
      <c r="F53" s="119">
        <v>14.69</v>
      </c>
      <c r="G53" s="119">
        <v>15.49</v>
      </c>
    </row>
    <row r="54" spans="1:7" ht="18" customHeight="1">
      <c r="A54" s="175" t="s">
        <v>168</v>
      </c>
      <c r="B54" s="176"/>
      <c r="C54" s="176"/>
      <c r="D54" s="176"/>
      <c r="E54" s="176"/>
      <c r="F54" s="176"/>
      <c r="G54" s="176"/>
    </row>
    <row r="55" spans="1:7" ht="18" customHeight="1">
      <c r="A55" s="61" t="s">
        <v>163</v>
      </c>
      <c r="B55" s="45"/>
      <c r="C55" s="45"/>
      <c r="D55" s="41" t="s">
        <v>437</v>
      </c>
      <c r="E55" s="122">
        <v>130.05</v>
      </c>
      <c r="F55" s="122">
        <v>132.14</v>
      </c>
      <c r="G55" s="122">
        <v>135.26</v>
      </c>
    </row>
    <row r="56" spans="1:7" ht="18" customHeight="1">
      <c r="A56" s="61" t="s">
        <v>164</v>
      </c>
      <c r="B56" s="45"/>
      <c r="C56" s="45"/>
      <c r="D56" s="41" t="s">
        <v>437</v>
      </c>
      <c r="E56" s="122">
        <v>55.08</v>
      </c>
      <c r="F56" s="122">
        <v>55.96</v>
      </c>
      <c r="G56" s="122">
        <v>57.29</v>
      </c>
    </row>
    <row r="57" spans="1:7" ht="18" customHeight="1">
      <c r="A57" s="61" t="s">
        <v>165</v>
      </c>
      <c r="B57" s="45"/>
      <c r="C57" s="45"/>
      <c r="D57" s="41" t="s">
        <v>437</v>
      </c>
      <c r="E57" s="122">
        <v>32.81</v>
      </c>
      <c r="F57" s="122">
        <v>33.34</v>
      </c>
      <c r="G57" s="122">
        <v>34.12</v>
      </c>
    </row>
    <row r="58" spans="1:7" ht="18" customHeight="1">
      <c r="A58" s="61" t="s">
        <v>166</v>
      </c>
      <c r="B58" s="45"/>
      <c r="C58" s="45"/>
      <c r="D58" s="41" t="s">
        <v>437</v>
      </c>
      <c r="E58" s="122">
        <v>42.84</v>
      </c>
      <c r="F58" s="122">
        <v>43.53</v>
      </c>
      <c r="G58" s="122">
        <v>44.56</v>
      </c>
    </row>
    <row r="59" spans="1:7" ht="18" customHeight="1">
      <c r="A59" s="61" t="s">
        <v>167</v>
      </c>
      <c r="B59" s="45"/>
      <c r="C59" s="45"/>
      <c r="D59" s="41" t="s">
        <v>437</v>
      </c>
      <c r="E59" s="122">
        <v>24.17</v>
      </c>
      <c r="F59" s="122">
        <v>24.56</v>
      </c>
      <c r="G59" s="122">
        <v>25.14</v>
      </c>
    </row>
    <row r="60" spans="1:7" ht="26.25" customHeight="1">
      <c r="A60" s="424" t="s">
        <v>341</v>
      </c>
      <c r="B60" s="397"/>
      <c r="C60" s="397"/>
      <c r="D60" s="397"/>
      <c r="E60" s="397"/>
      <c r="F60" s="397"/>
      <c r="G60" s="398"/>
    </row>
    <row r="61" spans="1:7" ht="14.25">
      <c r="A61" s="53" t="s">
        <v>51</v>
      </c>
      <c r="B61" s="53"/>
      <c r="C61" s="53"/>
      <c r="D61" s="54" t="s">
        <v>432</v>
      </c>
      <c r="E61" s="57">
        <v>18.69</v>
      </c>
      <c r="F61" s="57">
        <v>19.56</v>
      </c>
      <c r="G61" s="57">
        <v>20.44</v>
      </c>
    </row>
    <row r="62" spans="1:7" ht="28.5">
      <c r="A62" s="53" t="s">
        <v>52</v>
      </c>
      <c r="B62" s="53"/>
      <c r="C62" s="53"/>
      <c r="D62" s="47" t="s">
        <v>432</v>
      </c>
      <c r="E62" s="57">
        <v>22.33</v>
      </c>
      <c r="F62" s="57">
        <v>23.37</v>
      </c>
      <c r="G62" s="57">
        <v>24.42</v>
      </c>
    </row>
    <row r="63" spans="1:7" ht="28.5">
      <c r="A63" s="53" t="s">
        <v>53</v>
      </c>
      <c r="B63" s="53"/>
      <c r="C63" s="53"/>
      <c r="D63" s="47" t="s">
        <v>432</v>
      </c>
      <c r="E63" s="57">
        <v>20.63</v>
      </c>
      <c r="F63" s="57">
        <v>21.6</v>
      </c>
      <c r="G63" s="57">
        <v>22.57</v>
      </c>
    </row>
    <row r="64" spans="1:7" ht="28.5">
      <c r="A64" s="53" t="s">
        <v>54</v>
      </c>
      <c r="B64" s="53"/>
      <c r="C64" s="53"/>
      <c r="D64" s="47" t="s">
        <v>432</v>
      </c>
      <c r="E64" s="57">
        <v>17.41</v>
      </c>
      <c r="F64" s="57">
        <v>18.22</v>
      </c>
      <c r="G64" s="57">
        <v>19.04</v>
      </c>
    </row>
    <row r="65" spans="1:7" ht="28.5">
      <c r="A65" s="53" t="s">
        <v>55</v>
      </c>
      <c r="B65" s="53"/>
      <c r="C65" s="53"/>
      <c r="D65" s="47" t="s">
        <v>432</v>
      </c>
      <c r="E65" s="57">
        <v>22.33</v>
      </c>
      <c r="F65" s="57">
        <v>23.37</v>
      </c>
      <c r="G65" s="57">
        <v>24.42</v>
      </c>
    </row>
    <row r="66" spans="1:7" ht="28.5">
      <c r="A66" s="53" t="s">
        <v>56</v>
      </c>
      <c r="B66" s="53"/>
      <c r="C66" s="53"/>
      <c r="D66" s="47" t="s">
        <v>432</v>
      </c>
      <c r="E66" s="57">
        <v>45.7</v>
      </c>
      <c r="F66" s="57">
        <v>47.84</v>
      </c>
      <c r="G66" s="57">
        <v>49.98</v>
      </c>
    </row>
    <row r="67" spans="1:7" ht="28.5">
      <c r="A67" s="53" t="s">
        <v>57</v>
      </c>
      <c r="B67" s="53"/>
      <c r="C67" s="53"/>
      <c r="D67" s="54" t="s">
        <v>432</v>
      </c>
      <c r="E67" s="57">
        <v>24.55</v>
      </c>
      <c r="F67" s="57">
        <v>25.7</v>
      </c>
      <c r="G67" s="57">
        <v>26.85</v>
      </c>
    </row>
    <row r="68" spans="1:7" ht="28.5">
      <c r="A68" s="53" t="s">
        <v>58</v>
      </c>
      <c r="B68" s="53"/>
      <c r="C68" s="53"/>
      <c r="D68" s="47" t="s">
        <v>432</v>
      </c>
      <c r="E68" s="57">
        <v>29.18</v>
      </c>
      <c r="F68" s="57">
        <v>30.55</v>
      </c>
      <c r="G68" s="57">
        <v>31.92</v>
      </c>
    </row>
    <row r="69" spans="1:7" ht="28.5">
      <c r="A69" s="53" t="s">
        <v>59</v>
      </c>
      <c r="B69" s="53"/>
      <c r="C69" s="53"/>
      <c r="D69" s="47" t="s">
        <v>432</v>
      </c>
      <c r="E69" s="57">
        <v>40.06</v>
      </c>
      <c r="F69" s="57">
        <v>41.94</v>
      </c>
      <c r="G69" s="57">
        <v>43.82</v>
      </c>
    </row>
    <row r="70" spans="1:7" ht="28.5">
      <c r="A70" s="53" t="s">
        <v>60</v>
      </c>
      <c r="B70" s="53"/>
      <c r="C70" s="53"/>
      <c r="D70" s="47" t="s">
        <v>432</v>
      </c>
      <c r="E70" s="57">
        <v>55.07</v>
      </c>
      <c r="F70" s="57">
        <v>47.68</v>
      </c>
      <c r="G70" s="57">
        <v>57.54</v>
      </c>
    </row>
    <row r="71" spans="1:7" ht="14.25">
      <c r="A71" s="53" t="s">
        <v>61</v>
      </c>
      <c r="B71" s="53"/>
      <c r="C71" s="53"/>
      <c r="D71" s="47" t="s">
        <v>432</v>
      </c>
      <c r="E71" s="57">
        <v>25.09</v>
      </c>
      <c r="F71" s="57">
        <v>26.26</v>
      </c>
      <c r="G71" s="57">
        <v>27.44</v>
      </c>
    </row>
    <row r="72" spans="1:7" ht="14.25">
      <c r="A72" s="53" t="s">
        <v>62</v>
      </c>
      <c r="B72" s="53"/>
      <c r="C72" s="53"/>
      <c r="D72" s="54" t="s">
        <v>432</v>
      </c>
      <c r="E72" s="57">
        <v>23.04</v>
      </c>
      <c r="F72" s="57">
        <v>24.12</v>
      </c>
      <c r="G72" s="57">
        <v>25.2</v>
      </c>
    </row>
    <row r="73" spans="1:7" ht="14.25">
      <c r="A73" s="53" t="s">
        <v>63</v>
      </c>
      <c r="B73" s="53"/>
      <c r="C73" s="53"/>
      <c r="D73" s="47" t="s">
        <v>432</v>
      </c>
      <c r="E73" s="57">
        <v>27.9</v>
      </c>
      <c r="F73" s="57">
        <v>29.21</v>
      </c>
      <c r="G73" s="57">
        <v>30.52</v>
      </c>
    </row>
    <row r="74" spans="1:7" ht="14.25">
      <c r="A74" s="62" t="s">
        <v>520</v>
      </c>
      <c r="B74" s="62"/>
      <c r="C74" s="62"/>
      <c r="D74" s="47" t="s">
        <v>432</v>
      </c>
      <c r="E74" s="57">
        <v>34.94</v>
      </c>
      <c r="F74" s="57">
        <v>36.58</v>
      </c>
      <c r="G74" s="57">
        <v>38.22</v>
      </c>
    </row>
    <row r="75" spans="1:7" ht="14.25">
      <c r="A75" s="62" t="s">
        <v>50</v>
      </c>
      <c r="B75" s="62"/>
      <c r="C75" s="62"/>
      <c r="D75" s="47" t="s">
        <v>432</v>
      </c>
      <c r="E75" s="57">
        <v>24.7</v>
      </c>
      <c r="F75" s="57">
        <v>25.86</v>
      </c>
      <c r="G75" s="57">
        <v>27.02</v>
      </c>
    </row>
    <row r="76" spans="1:7" ht="14.25">
      <c r="A76" s="62" t="s">
        <v>64</v>
      </c>
      <c r="B76" s="62"/>
      <c r="C76" s="62"/>
      <c r="D76" s="47" t="s">
        <v>184</v>
      </c>
      <c r="E76" s="57">
        <v>259.5</v>
      </c>
      <c r="F76" s="57">
        <v>271.5</v>
      </c>
      <c r="G76" s="57">
        <v>283.5</v>
      </c>
    </row>
    <row r="77" spans="1:7" ht="47.25" customHeight="1">
      <c r="A77" s="350" t="s">
        <v>202</v>
      </c>
      <c r="B77" s="350"/>
      <c r="C77" s="350"/>
      <c r="D77" s="350"/>
      <c r="E77" s="350"/>
      <c r="F77" s="350"/>
      <c r="G77" s="350"/>
    </row>
  </sheetData>
  <sheetProtection/>
  <mergeCells count="11">
    <mergeCell ref="A15:G15"/>
    <mergeCell ref="A24:IV24"/>
    <mergeCell ref="A32:IV32"/>
    <mergeCell ref="A43:G43"/>
    <mergeCell ref="A77:G77"/>
    <mergeCell ref="A6:G6"/>
    <mergeCell ref="C2:G2"/>
    <mergeCell ref="C3:G3"/>
    <mergeCell ref="A27:G27"/>
    <mergeCell ref="A35:G35"/>
    <mergeCell ref="A60:G60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86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90"/>
  <sheetViews>
    <sheetView zoomScalePageLayoutView="0" workbookViewId="0" topLeftCell="A10">
      <selection activeCell="B28" sqref="B28"/>
    </sheetView>
  </sheetViews>
  <sheetFormatPr defaultColWidth="9.140625" defaultRowHeight="15"/>
  <cols>
    <col min="1" max="1" width="48.57421875" style="0" customWidth="1"/>
    <col min="3" max="3" width="11.8515625" style="0" customWidth="1"/>
    <col min="4" max="4" width="11.421875" style="0" customWidth="1"/>
    <col min="5" max="5" width="12.00390625" style="0" customWidth="1"/>
  </cols>
  <sheetData>
    <row r="1" ht="26.25">
      <c r="A1" s="1" t="s">
        <v>198</v>
      </c>
    </row>
    <row r="2" spans="1:5" ht="18.75">
      <c r="A2" s="3" t="s">
        <v>199</v>
      </c>
      <c r="B2" s="3"/>
      <c r="C2" s="284" t="s">
        <v>203</v>
      </c>
      <c r="D2" s="284"/>
      <c r="E2" s="284"/>
    </row>
    <row r="3" spans="1:5" ht="18.75">
      <c r="A3" s="13" t="s">
        <v>200</v>
      </c>
      <c r="B3" s="3"/>
      <c r="C3" s="284" t="s">
        <v>201</v>
      </c>
      <c r="D3" s="284"/>
      <c r="E3" s="284"/>
    </row>
    <row r="4" spans="1:5" ht="10.5" customHeight="1">
      <c r="A4" s="13"/>
      <c r="B4" s="3"/>
      <c r="C4" s="205"/>
      <c r="D4" s="205"/>
      <c r="E4" s="205"/>
    </row>
    <row r="5" spans="1:5" ht="18.75">
      <c r="A5" s="13"/>
      <c r="B5" s="3"/>
      <c r="C5" s="363" t="s">
        <v>768</v>
      </c>
      <c r="D5" s="363"/>
      <c r="E5" s="363"/>
    </row>
    <row r="6" ht="15.75">
      <c r="A6" s="2"/>
    </row>
    <row r="7" spans="1:5" ht="21.75" customHeight="1">
      <c r="A7" s="4" t="s">
        <v>195</v>
      </c>
      <c r="B7" s="5" t="s">
        <v>217</v>
      </c>
      <c r="C7" s="5" t="s">
        <v>179</v>
      </c>
      <c r="D7" s="5" t="s">
        <v>180</v>
      </c>
      <c r="E7" s="5" t="s">
        <v>181</v>
      </c>
    </row>
    <row r="8" spans="1:5" ht="14.25">
      <c r="A8" s="436" t="s">
        <v>374</v>
      </c>
      <c r="B8" s="436"/>
      <c r="C8" s="436"/>
      <c r="D8" s="436"/>
      <c r="E8" s="436"/>
    </row>
    <row r="9" spans="1:5" ht="26.25" customHeight="1">
      <c r="A9" s="382" t="s">
        <v>344</v>
      </c>
      <c r="B9" s="382"/>
      <c r="C9" s="382"/>
      <c r="D9" s="382"/>
      <c r="E9" s="382"/>
    </row>
    <row r="10" spans="1:5" ht="19.5" customHeight="1">
      <c r="A10" s="142" t="s">
        <v>345</v>
      </c>
      <c r="B10" s="165" t="s">
        <v>233</v>
      </c>
      <c r="C10" s="166">
        <v>1038</v>
      </c>
      <c r="D10" s="166">
        <v>1070</v>
      </c>
      <c r="E10" s="166">
        <v>1097</v>
      </c>
    </row>
    <row r="11" spans="1:5" ht="21" customHeight="1">
      <c r="A11" s="142" t="s">
        <v>346</v>
      </c>
      <c r="B11" s="165" t="s">
        <v>233</v>
      </c>
      <c r="C11" s="166">
        <v>907</v>
      </c>
      <c r="D11" s="166">
        <v>942</v>
      </c>
      <c r="E11" s="166">
        <v>964</v>
      </c>
    </row>
    <row r="12" spans="1:5" ht="18.75" customHeight="1">
      <c r="A12" s="142" t="s">
        <v>347</v>
      </c>
      <c r="B12" s="165" t="s">
        <v>233</v>
      </c>
      <c r="C12" s="166">
        <v>282</v>
      </c>
      <c r="D12" s="166">
        <v>298</v>
      </c>
      <c r="E12" s="166">
        <v>320</v>
      </c>
    </row>
    <row r="13" spans="1:5" ht="18.75" customHeight="1">
      <c r="A13" s="142" t="s">
        <v>348</v>
      </c>
      <c r="B13" s="165" t="s">
        <v>233</v>
      </c>
      <c r="C13" s="166">
        <v>508</v>
      </c>
      <c r="D13" s="166">
        <v>536</v>
      </c>
      <c r="E13" s="166">
        <v>569</v>
      </c>
    </row>
    <row r="14" spans="1:5" ht="21.75" customHeight="1">
      <c r="A14" s="142" t="s">
        <v>349</v>
      </c>
      <c r="B14" s="165" t="s">
        <v>233</v>
      </c>
      <c r="C14" s="166">
        <v>119</v>
      </c>
      <c r="D14" s="166">
        <v>136</v>
      </c>
      <c r="E14" s="166">
        <v>147</v>
      </c>
    </row>
    <row r="15" spans="1:5" ht="21.75" customHeight="1">
      <c r="A15" s="142" t="s">
        <v>342</v>
      </c>
      <c r="B15" s="165" t="s">
        <v>233</v>
      </c>
      <c r="C15" s="166">
        <v>134</v>
      </c>
      <c r="D15" s="166">
        <v>147</v>
      </c>
      <c r="E15" s="166">
        <v>160</v>
      </c>
    </row>
    <row r="16" spans="1:5" ht="18.75" customHeight="1">
      <c r="A16" s="142" t="s">
        <v>343</v>
      </c>
      <c r="B16" s="165" t="s">
        <v>184</v>
      </c>
      <c r="C16" s="166">
        <v>8855</v>
      </c>
      <c r="D16" s="166">
        <v>9137</v>
      </c>
      <c r="E16" s="166">
        <v>9612</v>
      </c>
    </row>
    <row r="17" spans="1:5" ht="31.5" customHeight="1">
      <c r="A17" s="433" t="s">
        <v>814</v>
      </c>
      <c r="B17" s="434"/>
      <c r="C17" s="434"/>
      <c r="D17" s="434"/>
      <c r="E17" s="435"/>
    </row>
    <row r="18" spans="1:5" ht="23.25" customHeight="1">
      <c r="A18" s="395" t="s">
        <v>815</v>
      </c>
      <c r="B18" s="395"/>
      <c r="C18" s="395"/>
      <c r="D18" s="395"/>
      <c r="E18" s="395"/>
    </row>
    <row r="19" spans="1:5" ht="18.75" customHeight="1">
      <c r="A19" s="142" t="s">
        <v>816</v>
      </c>
      <c r="B19" s="165" t="s">
        <v>233</v>
      </c>
      <c r="C19" s="166">
        <v>8955</v>
      </c>
      <c r="D19" s="166">
        <v>9415</v>
      </c>
      <c r="E19" s="166">
        <v>9910</v>
      </c>
    </row>
    <row r="20" spans="1:5" ht="22.5" customHeight="1">
      <c r="A20" s="142" t="s">
        <v>817</v>
      </c>
      <c r="B20" s="165" t="s">
        <v>233</v>
      </c>
      <c r="C20" s="166">
        <v>2536</v>
      </c>
      <c r="D20" s="166">
        <v>2670</v>
      </c>
      <c r="E20" s="166">
        <v>2811</v>
      </c>
    </row>
    <row r="21" spans="1:5" ht="27" customHeight="1">
      <c r="A21" s="142" t="s">
        <v>352</v>
      </c>
      <c r="B21" s="165" t="s">
        <v>353</v>
      </c>
      <c r="C21" s="166">
        <v>2428</v>
      </c>
      <c r="D21" s="166">
        <v>2561</v>
      </c>
      <c r="E21" s="166">
        <v>2703</v>
      </c>
    </row>
    <row r="22" spans="1:5" ht="18.75" customHeight="1">
      <c r="A22" s="388" t="s">
        <v>818</v>
      </c>
      <c r="B22" s="383"/>
      <c r="C22" s="383"/>
      <c r="D22" s="383"/>
      <c r="E22" s="383"/>
    </row>
    <row r="23" spans="1:5" ht="18.75" customHeight="1">
      <c r="A23" s="142" t="s">
        <v>354</v>
      </c>
      <c r="B23" s="165" t="s">
        <v>233</v>
      </c>
      <c r="C23" s="268">
        <f>C19+C20</f>
        <v>11491</v>
      </c>
      <c r="D23" s="268">
        <f>D19+D20</f>
        <v>12085</v>
      </c>
      <c r="E23" s="268">
        <f>E19+E20</f>
        <v>12721</v>
      </c>
    </row>
    <row r="24" spans="1:5" ht="18.75" customHeight="1">
      <c r="A24" s="142" t="s">
        <v>355</v>
      </c>
      <c r="B24" s="165" t="s">
        <v>233</v>
      </c>
      <c r="C24" s="165">
        <f>C19+(C20*2)</f>
        <v>14027</v>
      </c>
      <c r="D24" s="165">
        <f>D19+(D20*2)</f>
        <v>14755</v>
      </c>
      <c r="E24" s="165">
        <f>E19+(E20*2)</f>
        <v>15532</v>
      </c>
    </row>
    <row r="25" spans="1:5" ht="18.75" customHeight="1">
      <c r="A25" s="142" t="s">
        <v>356</v>
      </c>
      <c r="B25" s="165" t="s">
        <v>233</v>
      </c>
      <c r="C25" s="165">
        <f>C19+(C20*3)+C21</f>
        <v>18991</v>
      </c>
      <c r="D25" s="165">
        <f>D19+(D20*3)+D21</f>
        <v>19986</v>
      </c>
      <c r="E25" s="165">
        <f>E19+(E20*3)+E21</f>
        <v>21046</v>
      </c>
    </row>
    <row r="26" spans="1:5" ht="18.75" customHeight="1">
      <c r="A26" s="142" t="s">
        <v>357</v>
      </c>
      <c r="B26" s="165" t="s">
        <v>233</v>
      </c>
      <c r="C26" s="165">
        <f>C19+(C20*4)+C21</f>
        <v>21527</v>
      </c>
      <c r="D26" s="165">
        <f>D19+(D20*4)+D21</f>
        <v>22656</v>
      </c>
      <c r="E26" s="165">
        <f>E19+(E20*4)+E21</f>
        <v>23857</v>
      </c>
    </row>
    <row r="27" spans="1:5" ht="18.75" customHeight="1">
      <c r="A27" s="142" t="s">
        <v>358</v>
      </c>
      <c r="B27" s="165" t="s">
        <v>233</v>
      </c>
      <c r="C27" s="165">
        <f>C19+(C20*5)+C21</f>
        <v>24063</v>
      </c>
      <c r="D27" s="165">
        <f>D19+(D20*5)+D21</f>
        <v>25326</v>
      </c>
      <c r="E27" s="165">
        <f>E19+(E20*5)+E21</f>
        <v>26668</v>
      </c>
    </row>
    <row r="28" spans="1:5" ht="18.75" customHeight="1">
      <c r="A28" s="142" t="s">
        <v>359</v>
      </c>
      <c r="B28" s="165" t="s">
        <v>233</v>
      </c>
      <c r="C28" s="165">
        <f>C19+(C20*6)+C21</f>
        <v>26599</v>
      </c>
      <c r="D28" s="165">
        <f>D19+(D20*6)+D21</f>
        <v>27996</v>
      </c>
      <c r="E28" s="165">
        <f>E19+(E20*6)+E21</f>
        <v>29479</v>
      </c>
    </row>
    <row r="29" spans="1:5" ht="18.75" customHeight="1">
      <c r="A29" s="263"/>
      <c r="B29" s="264"/>
      <c r="C29" s="265"/>
      <c r="D29" s="265"/>
      <c r="E29" s="266"/>
    </row>
    <row r="30" spans="1:5" ht="24" customHeight="1">
      <c r="A30" s="395" t="s">
        <v>819</v>
      </c>
      <c r="B30" s="395"/>
      <c r="C30" s="395"/>
      <c r="D30" s="395"/>
      <c r="E30" s="395"/>
    </row>
    <row r="31" spans="1:5" ht="20.25" customHeight="1">
      <c r="A31" s="142" t="s">
        <v>350</v>
      </c>
      <c r="B31" s="165" t="s">
        <v>233</v>
      </c>
      <c r="C31" s="166">
        <v>10761</v>
      </c>
      <c r="D31" s="166">
        <v>10904</v>
      </c>
      <c r="E31" s="166">
        <v>11067</v>
      </c>
    </row>
    <row r="32" spans="1:5" ht="18" customHeight="1">
      <c r="A32" s="142" t="s">
        <v>351</v>
      </c>
      <c r="B32" s="165" t="s">
        <v>233</v>
      </c>
      <c r="C32" s="166">
        <v>3009</v>
      </c>
      <c r="D32" s="166">
        <v>3132</v>
      </c>
      <c r="E32" s="166">
        <v>3264</v>
      </c>
    </row>
    <row r="33" spans="1:5" ht="20.25" customHeight="1">
      <c r="A33" s="142" t="s">
        <v>352</v>
      </c>
      <c r="B33" s="165" t="s">
        <v>353</v>
      </c>
      <c r="C33" s="166">
        <v>2428</v>
      </c>
      <c r="D33" s="166">
        <v>2561</v>
      </c>
      <c r="E33" s="166">
        <v>2703</v>
      </c>
    </row>
    <row r="34" spans="1:5" ht="29.25" customHeight="1">
      <c r="A34" s="383" t="s">
        <v>360</v>
      </c>
      <c r="B34" s="383"/>
      <c r="C34" s="383"/>
      <c r="D34" s="383"/>
      <c r="E34" s="383"/>
    </row>
    <row r="35" spans="1:5" ht="21.75" customHeight="1">
      <c r="A35" s="142" t="s">
        <v>354</v>
      </c>
      <c r="B35" s="165" t="s">
        <v>233</v>
      </c>
      <c r="C35" s="268">
        <f>C31+C32</f>
        <v>13770</v>
      </c>
      <c r="D35" s="268">
        <f>D31+D32</f>
        <v>14036</v>
      </c>
      <c r="E35" s="268">
        <f>E31+E32</f>
        <v>14331</v>
      </c>
    </row>
    <row r="36" spans="1:5" ht="21" customHeight="1">
      <c r="A36" s="142" t="s">
        <v>355</v>
      </c>
      <c r="B36" s="165" t="s">
        <v>233</v>
      </c>
      <c r="C36" s="165">
        <f>C31+(C32*2)</f>
        <v>16779</v>
      </c>
      <c r="D36" s="165">
        <f>D31+(D32*2)</f>
        <v>17168</v>
      </c>
      <c r="E36" s="165">
        <f>E31+(E32*2)</f>
        <v>17595</v>
      </c>
    </row>
    <row r="37" spans="1:5" ht="23.25" customHeight="1">
      <c r="A37" s="142" t="s">
        <v>356</v>
      </c>
      <c r="B37" s="165" t="s">
        <v>233</v>
      </c>
      <c r="C37" s="165">
        <f>C31+(C32*3)+C33</f>
        <v>22216</v>
      </c>
      <c r="D37" s="165">
        <f>D31+(D32*3)+D33</f>
        <v>22861</v>
      </c>
      <c r="E37" s="165">
        <f>E31+(E32*3)+E33</f>
        <v>23562</v>
      </c>
    </row>
    <row r="38" spans="1:5" ht="21" customHeight="1">
      <c r="A38" s="142" t="s">
        <v>357</v>
      </c>
      <c r="B38" s="165" t="s">
        <v>233</v>
      </c>
      <c r="C38" s="165">
        <f>C31+(C32*4)+C33</f>
        <v>25225</v>
      </c>
      <c r="D38" s="165">
        <f>D31+(D32*4)+D33</f>
        <v>25993</v>
      </c>
      <c r="E38" s="165">
        <f>E31+(E32*4)+E33</f>
        <v>26826</v>
      </c>
    </row>
    <row r="39" spans="1:5" ht="24" customHeight="1">
      <c r="A39" s="142" t="s">
        <v>358</v>
      </c>
      <c r="B39" s="165" t="s">
        <v>233</v>
      </c>
      <c r="C39" s="165">
        <f>C31+(C32*5)+C33</f>
        <v>28234</v>
      </c>
      <c r="D39" s="165">
        <f>D31+(D32*5)+D33</f>
        <v>29125</v>
      </c>
      <c r="E39" s="165">
        <f>E31+(E32*5)+E33</f>
        <v>30090</v>
      </c>
    </row>
    <row r="40" spans="1:5" ht="20.25" customHeight="1">
      <c r="A40" s="142" t="s">
        <v>359</v>
      </c>
      <c r="B40" s="165" t="s">
        <v>233</v>
      </c>
      <c r="C40" s="165">
        <f>C31+(C32*6)+C33</f>
        <v>31243</v>
      </c>
      <c r="D40" s="165">
        <f>D31+(D32*6)+D33</f>
        <v>32257</v>
      </c>
      <c r="E40" s="165">
        <f>E31+(E32*6)+E33</f>
        <v>33354</v>
      </c>
    </row>
    <row r="41" spans="1:5" ht="17.25" customHeight="1">
      <c r="A41" s="263"/>
      <c r="B41" s="264"/>
      <c r="C41" s="264"/>
      <c r="D41" s="264"/>
      <c r="E41" s="267"/>
    </row>
    <row r="42" spans="1:5" ht="22.5" customHeight="1">
      <c r="A42" s="395" t="s">
        <v>820</v>
      </c>
      <c r="B42" s="395"/>
      <c r="C42" s="395"/>
      <c r="D42" s="395"/>
      <c r="E42" s="395"/>
    </row>
    <row r="43" spans="1:5" ht="23.25" customHeight="1">
      <c r="A43" s="142" t="s">
        <v>361</v>
      </c>
      <c r="B43" s="165" t="s">
        <v>233</v>
      </c>
      <c r="C43" s="166">
        <v>12939</v>
      </c>
      <c r="D43" s="166">
        <v>13419</v>
      </c>
      <c r="E43" s="166">
        <v>13923</v>
      </c>
    </row>
    <row r="44" spans="1:5" ht="21" customHeight="1">
      <c r="A44" s="142" t="s">
        <v>362</v>
      </c>
      <c r="B44" s="165" t="s">
        <v>233</v>
      </c>
      <c r="C44" s="166">
        <v>3321</v>
      </c>
      <c r="D44" s="166">
        <v>3453</v>
      </c>
      <c r="E44" s="166">
        <v>3621</v>
      </c>
    </row>
    <row r="45" spans="1:5" ht="21.75" customHeight="1">
      <c r="A45" s="142" t="s">
        <v>352</v>
      </c>
      <c r="B45" s="165" t="s">
        <v>353</v>
      </c>
      <c r="C45" s="166">
        <v>2428</v>
      </c>
      <c r="D45" s="166">
        <v>2561</v>
      </c>
      <c r="E45" s="166">
        <v>2703</v>
      </c>
    </row>
    <row r="46" spans="1:5" ht="23.25" customHeight="1">
      <c r="A46" s="383" t="s">
        <v>363</v>
      </c>
      <c r="B46" s="383"/>
      <c r="C46" s="383"/>
      <c r="D46" s="383"/>
      <c r="E46" s="383"/>
    </row>
    <row r="47" spans="1:5" ht="20.25" customHeight="1">
      <c r="A47" s="142" t="s">
        <v>827</v>
      </c>
      <c r="B47" s="165" t="s">
        <v>184</v>
      </c>
      <c r="C47" s="268">
        <f>C43+C44</f>
        <v>16260</v>
      </c>
      <c r="D47" s="268">
        <f>D43+D44</f>
        <v>16872</v>
      </c>
      <c r="E47" s="268">
        <f>E43+E44</f>
        <v>17544</v>
      </c>
    </row>
    <row r="48" spans="1:5" ht="21" customHeight="1">
      <c r="A48" s="142" t="s">
        <v>825</v>
      </c>
      <c r="B48" s="165" t="s">
        <v>184</v>
      </c>
      <c r="C48" s="165">
        <f>C43+(C44*2)</f>
        <v>19581</v>
      </c>
      <c r="D48" s="165">
        <f>D43+(D44*2)</f>
        <v>20325</v>
      </c>
      <c r="E48" s="165">
        <f>E43+(E44*2)</f>
        <v>21165</v>
      </c>
    </row>
    <row r="49" spans="1:5" ht="19.5" customHeight="1">
      <c r="A49" s="142" t="s">
        <v>826</v>
      </c>
      <c r="B49" s="165" t="s">
        <v>184</v>
      </c>
      <c r="C49" s="165">
        <f>C43+(C44*3)+C45</f>
        <v>25330</v>
      </c>
      <c r="D49" s="165">
        <f>D43+(D44*3)+D45</f>
        <v>26339</v>
      </c>
      <c r="E49" s="165">
        <f>E43+(E44*3)+E45</f>
        <v>27489</v>
      </c>
    </row>
    <row r="50" spans="1:5" ht="21" customHeight="1">
      <c r="A50" s="142" t="s">
        <v>828</v>
      </c>
      <c r="B50" s="165" t="s">
        <v>184</v>
      </c>
      <c r="C50" s="165">
        <f>C43+(C44*4)+C45</f>
        <v>28651</v>
      </c>
      <c r="D50" s="165">
        <f>D43+(D44*4)+D45</f>
        <v>29792</v>
      </c>
      <c r="E50" s="165">
        <f>E43+(E44*4)+E45</f>
        <v>31110</v>
      </c>
    </row>
    <row r="51" spans="1:5" ht="21.75" customHeight="1">
      <c r="A51" s="142" t="s">
        <v>829</v>
      </c>
      <c r="B51" s="165" t="s">
        <v>184</v>
      </c>
      <c r="C51" s="165">
        <f>C43+(C44*5)+C45</f>
        <v>31972</v>
      </c>
      <c r="D51" s="165">
        <f>D43+(D44*5)+D45</f>
        <v>33245</v>
      </c>
      <c r="E51" s="165">
        <f>E43+(E44*5)+E45</f>
        <v>34731</v>
      </c>
    </row>
    <row r="52" spans="1:5" ht="23.25" customHeight="1">
      <c r="A52" s="142" t="s">
        <v>830</v>
      </c>
      <c r="B52" s="165" t="s">
        <v>184</v>
      </c>
      <c r="C52" s="165">
        <f>C43+(C44*6)+C45</f>
        <v>35293</v>
      </c>
      <c r="D52" s="165">
        <f>D43+(D44*6)+D45</f>
        <v>36698</v>
      </c>
      <c r="E52" s="165">
        <f>E43+(E44*6)+E45</f>
        <v>38352</v>
      </c>
    </row>
    <row r="53" spans="1:5" ht="19.5" customHeight="1">
      <c r="A53" s="142" t="s">
        <v>831</v>
      </c>
      <c r="B53" s="165" t="s">
        <v>184</v>
      </c>
      <c r="C53" s="165">
        <f>C43+(C44*7)+C45</f>
        <v>38614</v>
      </c>
      <c r="D53" s="165">
        <f>D43+(D44*7)+D45</f>
        <v>40151</v>
      </c>
      <c r="E53" s="165">
        <f>E43+(E44*7)+E45</f>
        <v>41973</v>
      </c>
    </row>
    <row r="54" spans="1:5" ht="20.25" customHeight="1">
      <c r="A54" s="142" t="s">
        <v>832</v>
      </c>
      <c r="B54" s="165" t="s">
        <v>184</v>
      </c>
      <c r="C54" s="165">
        <f>C43+(C44*8)+C45</f>
        <v>41935</v>
      </c>
      <c r="D54" s="165">
        <f>D43+(D44*8)+D45</f>
        <v>43604</v>
      </c>
      <c r="E54" s="165">
        <f>E43+(E44*8)+E45</f>
        <v>45594</v>
      </c>
    </row>
    <row r="55" spans="1:5" ht="21" customHeight="1">
      <c r="A55" s="142" t="s">
        <v>833</v>
      </c>
      <c r="B55" s="165" t="s">
        <v>184</v>
      </c>
      <c r="C55" s="165">
        <f>C43+(C44*9)+C45</f>
        <v>45256</v>
      </c>
      <c r="D55" s="165">
        <f>D43+(D44*9)+D45</f>
        <v>47057</v>
      </c>
      <c r="E55" s="165">
        <f>E43+(E44*9)+E45</f>
        <v>49215</v>
      </c>
    </row>
    <row r="56" spans="1:5" ht="20.25" customHeight="1">
      <c r="A56" s="142" t="s">
        <v>834</v>
      </c>
      <c r="B56" s="165" t="s">
        <v>184</v>
      </c>
      <c r="C56" s="165">
        <f>C43+(C44*10)+C45</f>
        <v>48577</v>
      </c>
      <c r="D56" s="165">
        <f>D43+(D44*10)+D45</f>
        <v>50510</v>
      </c>
      <c r="E56" s="165">
        <f>E43+(E44*10)+E45</f>
        <v>52836</v>
      </c>
    </row>
    <row r="57" spans="1:5" ht="19.5" customHeight="1">
      <c r="A57" s="142" t="s">
        <v>835</v>
      </c>
      <c r="B57" s="165" t="s">
        <v>184</v>
      </c>
      <c r="C57" s="165">
        <f>C43+(C44*11)+C45</f>
        <v>51898</v>
      </c>
      <c r="D57" s="165">
        <f>D43+(D44*11)+D45</f>
        <v>53963</v>
      </c>
      <c r="E57" s="165">
        <f>E43+(E44*11)+E45</f>
        <v>56457</v>
      </c>
    </row>
    <row r="58" spans="1:5" ht="21.75" customHeight="1">
      <c r="A58" s="142" t="s">
        <v>836</v>
      </c>
      <c r="B58" s="165" t="s">
        <v>184</v>
      </c>
      <c r="C58" s="165">
        <f>C43+(C44*12)+C45</f>
        <v>55219</v>
      </c>
      <c r="D58" s="165">
        <f>D43+(D44*12)+D45</f>
        <v>57416</v>
      </c>
      <c r="E58" s="165">
        <f>E43+(E44*12)+E45</f>
        <v>60078</v>
      </c>
    </row>
    <row r="59" spans="1:5" ht="21" customHeight="1">
      <c r="A59" s="142" t="s">
        <v>837</v>
      </c>
      <c r="B59" s="165" t="s">
        <v>184</v>
      </c>
      <c r="C59" s="165">
        <f>C43+(C44*13)+C45</f>
        <v>58540</v>
      </c>
      <c r="D59" s="165">
        <f>D43+(D44*13)+D45</f>
        <v>60869</v>
      </c>
      <c r="E59" s="165">
        <f>E43+(E44*13)+E45</f>
        <v>63699</v>
      </c>
    </row>
    <row r="60" spans="1:5" ht="22.5" customHeight="1">
      <c r="A60" s="142" t="s">
        <v>838</v>
      </c>
      <c r="B60" s="165" t="s">
        <v>184</v>
      </c>
      <c r="C60" s="165">
        <f>C43+(C44*14)+C45</f>
        <v>61861</v>
      </c>
      <c r="D60" s="165">
        <f>D43+(D44*14)+D45</f>
        <v>64322</v>
      </c>
      <c r="E60" s="165">
        <f>E43+(E44*14)+E45</f>
        <v>67320</v>
      </c>
    </row>
    <row r="61" spans="1:5" ht="27.75" customHeight="1">
      <c r="A61" s="395" t="s">
        <v>821</v>
      </c>
      <c r="B61" s="395"/>
      <c r="C61" s="395"/>
      <c r="D61" s="395"/>
      <c r="E61" s="395"/>
    </row>
    <row r="62" spans="1:5" ht="18.75" customHeight="1">
      <c r="A62" s="142" t="s">
        <v>364</v>
      </c>
      <c r="B62" s="165" t="s">
        <v>233</v>
      </c>
      <c r="C62" s="166">
        <v>15800</v>
      </c>
      <c r="D62" s="166">
        <v>16310</v>
      </c>
      <c r="E62" s="166">
        <v>16677</v>
      </c>
    </row>
    <row r="63" spans="1:5" ht="22.5" customHeight="1">
      <c r="A63" s="142" t="s">
        <v>365</v>
      </c>
      <c r="B63" s="165" t="s">
        <v>233</v>
      </c>
      <c r="C63" s="166">
        <v>3718</v>
      </c>
      <c r="D63" s="166">
        <v>3851</v>
      </c>
      <c r="E63" s="166">
        <v>3968</v>
      </c>
    </row>
    <row r="64" spans="1:5" ht="23.25" customHeight="1">
      <c r="A64" s="142" t="s">
        <v>352</v>
      </c>
      <c r="B64" s="165" t="s">
        <v>353</v>
      </c>
      <c r="C64" s="166">
        <v>2428</v>
      </c>
      <c r="D64" s="166">
        <v>2561</v>
      </c>
      <c r="E64" s="166">
        <v>2703</v>
      </c>
    </row>
    <row r="65" spans="1:5" ht="16.5" customHeight="1">
      <c r="A65" s="142" t="s">
        <v>366</v>
      </c>
      <c r="B65" s="165" t="s">
        <v>184</v>
      </c>
      <c r="C65" s="166">
        <v>969</v>
      </c>
      <c r="D65" s="166">
        <v>1015</v>
      </c>
      <c r="E65" s="166">
        <v>1071</v>
      </c>
    </row>
    <row r="66" spans="1:5" ht="30.75" customHeight="1">
      <c r="A66" s="383" t="s">
        <v>367</v>
      </c>
      <c r="B66" s="383"/>
      <c r="C66" s="383"/>
      <c r="D66" s="383"/>
      <c r="E66" s="383"/>
    </row>
    <row r="67" spans="1:5" ht="21.75" customHeight="1">
      <c r="A67" s="142" t="s">
        <v>822</v>
      </c>
      <c r="B67" s="165" t="s">
        <v>184</v>
      </c>
      <c r="C67" s="268">
        <f>C62+C63</f>
        <v>19518</v>
      </c>
      <c r="D67" s="268">
        <f>D62+D63</f>
        <v>20161</v>
      </c>
      <c r="E67" s="268">
        <f>E62+E63</f>
        <v>20645</v>
      </c>
    </row>
    <row r="68" spans="1:5" ht="21" customHeight="1">
      <c r="A68" s="142" t="s">
        <v>823</v>
      </c>
      <c r="B68" s="165" t="s">
        <v>184</v>
      </c>
      <c r="C68" s="165">
        <f>C62+(C63*2)</f>
        <v>23236</v>
      </c>
      <c r="D68" s="165">
        <f>D62+(D63*2)</f>
        <v>24012</v>
      </c>
      <c r="E68" s="165">
        <f>E62+(E63*2)</f>
        <v>24613</v>
      </c>
    </row>
    <row r="69" spans="1:5" ht="15">
      <c r="A69" s="142" t="s">
        <v>824</v>
      </c>
      <c r="B69" s="165" t="s">
        <v>184</v>
      </c>
      <c r="C69" s="165">
        <f>C62+(C63*3)+C64</f>
        <v>29382</v>
      </c>
      <c r="D69" s="165">
        <f>D62+(D63*3)+D64</f>
        <v>30424</v>
      </c>
      <c r="E69" s="165">
        <f>E62+(E63*3)+E64</f>
        <v>31284</v>
      </c>
    </row>
    <row r="70" spans="1:5" ht="15">
      <c r="A70" s="142" t="s">
        <v>387</v>
      </c>
      <c r="B70" s="165" t="s">
        <v>184</v>
      </c>
      <c r="C70" s="165">
        <f>C62+(C63*4)+C64</f>
        <v>33100</v>
      </c>
      <c r="D70" s="165">
        <f>D62+(D63*4)+D64</f>
        <v>34275</v>
      </c>
      <c r="E70" s="165">
        <f>E62+(E63*4)+E64</f>
        <v>35252</v>
      </c>
    </row>
    <row r="71" spans="1:5" ht="15">
      <c r="A71" s="142" t="s">
        <v>388</v>
      </c>
      <c r="B71" s="165" t="s">
        <v>184</v>
      </c>
      <c r="C71" s="165">
        <f>C62+(C63*5)+C64+(C65*1)</f>
        <v>37787</v>
      </c>
      <c r="D71" s="165">
        <f>D62+(D63*5)+D64+(D65*1)</f>
        <v>39141</v>
      </c>
      <c r="E71" s="165">
        <f>E62+(E63*5)+E64+(E65*1)</f>
        <v>40291</v>
      </c>
    </row>
    <row r="72" spans="1:5" ht="15">
      <c r="A72" s="142" t="s">
        <v>389</v>
      </c>
      <c r="B72" s="165" t="s">
        <v>184</v>
      </c>
      <c r="C72" s="165">
        <f>C62+(C63*6)+C64+(C65*1)</f>
        <v>41505</v>
      </c>
      <c r="D72" s="165">
        <f>D62+(D63*6)+D64+(D65*1)</f>
        <v>42992</v>
      </c>
      <c r="E72" s="165">
        <f>E62+(E63*6)+E64+(E65*1)</f>
        <v>44259</v>
      </c>
    </row>
    <row r="73" spans="1:5" ht="15">
      <c r="A73" s="142" t="s">
        <v>390</v>
      </c>
      <c r="B73" s="165" t="s">
        <v>184</v>
      </c>
      <c r="C73" s="165">
        <f>C62+(C63*7)+C64+(C65*1)</f>
        <v>45223</v>
      </c>
      <c r="D73" s="165">
        <f>D62+(D63*7)+D64+(D65*1)</f>
        <v>46843</v>
      </c>
      <c r="E73" s="165">
        <f>E62+(E63*7)+E64+(E65*1)</f>
        <v>48227</v>
      </c>
    </row>
    <row r="74" spans="1:5" ht="15">
      <c r="A74" s="142" t="s">
        <v>391</v>
      </c>
      <c r="B74" s="165" t="s">
        <v>184</v>
      </c>
      <c r="C74" s="165">
        <f>C62+(C63*8)+C64+(C65*1)</f>
        <v>48941</v>
      </c>
      <c r="D74" s="165">
        <f>D62+(D63*8)+D64+(D65*1)</f>
        <v>50694</v>
      </c>
      <c r="E74" s="165">
        <f>E62+(E63*8)+E64+(E65*1)</f>
        <v>52195</v>
      </c>
    </row>
    <row r="75" spans="1:5" ht="15">
      <c r="A75" s="142" t="s">
        <v>392</v>
      </c>
      <c r="B75" s="165" t="s">
        <v>184</v>
      </c>
      <c r="C75" s="165">
        <f>C62+(C63*9)+C64+(C65*1)</f>
        <v>52659</v>
      </c>
      <c r="D75" s="165">
        <f>D62+(D63*9)+D64+(D65*1)</f>
        <v>54545</v>
      </c>
      <c r="E75" s="165">
        <f>E62+(E63*9)+E64+(E65*1)</f>
        <v>56163</v>
      </c>
    </row>
    <row r="76" spans="1:5" ht="15">
      <c r="A76" s="142" t="s">
        <v>393</v>
      </c>
      <c r="B76" s="165" t="s">
        <v>184</v>
      </c>
      <c r="C76" s="165">
        <f>C62+(C63*10)+C64+(C65*2)</f>
        <v>57346</v>
      </c>
      <c r="D76" s="165">
        <f>D62+(D63*10)+D64+(D65*2)</f>
        <v>59411</v>
      </c>
      <c r="E76" s="165">
        <f>E62+(E63*10)+E64+(E65*2)</f>
        <v>61202</v>
      </c>
    </row>
    <row r="77" spans="1:5" ht="15">
      <c r="A77" s="142" t="s">
        <v>394</v>
      </c>
      <c r="B77" s="165" t="s">
        <v>184</v>
      </c>
      <c r="C77" s="165">
        <f>C62+(C63*11)+C64+(C65*2)</f>
        <v>61064</v>
      </c>
      <c r="D77" s="165">
        <f>D62+(D63*11)+D64+(D65*2)</f>
        <v>63262</v>
      </c>
      <c r="E77" s="165">
        <f>E62+(E63*11)+E64+(E65*2)</f>
        <v>65170</v>
      </c>
    </row>
    <row r="78" spans="1:5" ht="15">
      <c r="A78" s="142" t="s">
        <v>395</v>
      </c>
      <c r="B78" s="165" t="s">
        <v>184</v>
      </c>
      <c r="C78" s="165">
        <f>C62+(C63*12)+C64+(C65*2)</f>
        <v>64782</v>
      </c>
      <c r="D78" s="165">
        <f>D62+(D63*12)+D64+(D65*2)</f>
        <v>67113</v>
      </c>
      <c r="E78" s="165">
        <f>E62+(E63*12)+E64+(E65*2)</f>
        <v>69138</v>
      </c>
    </row>
    <row r="79" spans="1:5" ht="15">
      <c r="A79" s="142" t="s">
        <v>396</v>
      </c>
      <c r="B79" s="165" t="s">
        <v>184</v>
      </c>
      <c r="C79" s="165">
        <f>C62+(C63*13)+C64+(C65*2)</f>
        <v>68500</v>
      </c>
      <c r="D79" s="165">
        <f>D62+(D63*13)+D64+(D65*2)</f>
        <v>70964</v>
      </c>
      <c r="E79" s="165">
        <f>E62+(E63*13)+E64+(E65*2)</f>
        <v>73106</v>
      </c>
    </row>
    <row r="80" spans="1:5" ht="15">
      <c r="A80" s="142" t="s">
        <v>397</v>
      </c>
      <c r="B80" s="165" t="s">
        <v>184</v>
      </c>
      <c r="C80" s="165">
        <f>C62+(C63*14)+C64+(C65*2)</f>
        <v>72218</v>
      </c>
      <c r="D80" s="165">
        <f>D62+(D63*14)+D64+(D65*2)</f>
        <v>74815</v>
      </c>
      <c r="E80" s="165">
        <f>E62+(E63*14)+E64+(E65*2)</f>
        <v>77074</v>
      </c>
    </row>
    <row r="81" spans="1:5" ht="15">
      <c r="A81" s="142" t="s">
        <v>398</v>
      </c>
      <c r="B81" s="165" t="s">
        <v>184</v>
      </c>
      <c r="C81" s="165">
        <f>C62+(C63*15)+C64+(C65*3)</f>
        <v>76905</v>
      </c>
      <c r="D81" s="165">
        <f>D62+(D63*15)+D64+(D65*3)</f>
        <v>79681</v>
      </c>
      <c r="E81" s="165">
        <f>E62+(E63*15)+E64+(E65*3)</f>
        <v>82113</v>
      </c>
    </row>
    <row r="82" spans="1:5" ht="15">
      <c r="A82" s="142" t="s">
        <v>399</v>
      </c>
      <c r="B82" s="165" t="s">
        <v>184</v>
      </c>
      <c r="C82" s="165">
        <f>C62+(C63*16)+C64+(C65*3)</f>
        <v>80623</v>
      </c>
      <c r="D82" s="165">
        <f>D62+(D63*16)+D64+(D65*3)</f>
        <v>83532</v>
      </c>
      <c r="E82" s="165">
        <f>E62+(E63*16)+E64+(E65*3)</f>
        <v>86081</v>
      </c>
    </row>
    <row r="83" spans="1:5" ht="28.5" customHeight="1">
      <c r="A83" s="395" t="s">
        <v>369</v>
      </c>
      <c r="B83" s="395"/>
      <c r="C83" s="395"/>
      <c r="D83" s="395"/>
      <c r="E83" s="395"/>
    </row>
    <row r="84" spans="1:5" ht="15">
      <c r="A84" s="140" t="s">
        <v>368</v>
      </c>
      <c r="B84" s="167" t="s">
        <v>184</v>
      </c>
      <c r="C84" s="166">
        <v>5177</v>
      </c>
      <c r="D84" s="166">
        <v>5386</v>
      </c>
      <c r="E84" s="166">
        <v>5559</v>
      </c>
    </row>
    <row r="85" spans="1:5" ht="29.25" customHeight="1">
      <c r="A85" s="395" t="s">
        <v>372</v>
      </c>
      <c r="B85" s="395"/>
      <c r="C85" s="395"/>
      <c r="D85" s="395"/>
      <c r="E85" s="395"/>
    </row>
    <row r="86" spans="1:5" ht="19.5" customHeight="1">
      <c r="A86" s="140" t="s">
        <v>370</v>
      </c>
      <c r="B86" s="167" t="s">
        <v>184</v>
      </c>
      <c r="C86" s="166">
        <v>6212</v>
      </c>
      <c r="D86" s="166">
        <v>6314</v>
      </c>
      <c r="E86" s="166">
        <v>6416</v>
      </c>
    </row>
    <row r="87" spans="1:5" ht="19.5" customHeight="1">
      <c r="A87" s="140" t="s">
        <v>472</v>
      </c>
      <c r="B87" s="167" t="s">
        <v>184</v>
      </c>
      <c r="C87" s="166">
        <v>5342</v>
      </c>
      <c r="D87" s="166">
        <v>5609</v>
      </c>
      <c r="E87" s="166">
        <v>5890</v>
      </c>
    </row>
    <row r="88" spans="1:5" ht="18" customHeight="1">
      <c r="A88" s="140" t="s">
        <v>371</v>
      </c>
      <c r="B88" s="167" t="s">
        <v>184</v>
      </c>
      <c r="C88" s="166">
        <v>4992</v>
      </c>
      <c r="D88" s="166">
        <v>5241</v>
      </c>
      <c r="E88" s="166">
        <v>5503</v>
      </c>
    </row>
    <row r="89" spans="1:5" ht="14.25">
      <c r="A89" s="45"/>
      <c r="B89" s="45"/>
      <c r="C89" s="45"/>
      <c r="D89" s="45"/>
      <c r="E89" s="45"/>
    </row>
    <row r="90" spans="1:7" ht="58.5" customHeight="1">
      <c r="A90" s="350" t="s">
        <v>202</v>
      </c>
      <c r="B90" s="350"/>
      <c r="C90" s="350"/>
      <c r="D90" s="350"/>
      <c r="E90" s="350"/>
      <c r="F90" s="38"/>
      <c r="G90" s="38"/>
    </row>
  </sheetData>
  <sheetProtection/>
  <mergeCells count="17">
    <mergeCell ref="C2:E2"/>
    <mergeCell ref="C3:E3"/>
    <mergeCell ref="A9:E9"/>
    <mergeCell ref="A30:E30"/>
    <mergeCell ref="A90:E90"/>
    <mergeCell ref="A8:E8"/>
    <mergeCell ref="A42:E42"/>
    <mergeCell ref="A46:E46"/>
    <mergeCell ref="A61:E61"/>
    <mergeCell ref="A66:E66"/>
    <mergeCell ref="C5:E5"/>
    <mergeCell ref="A83:E83"/>
    <mergeCell ref="A85:E85"/>
    <mergeCell ref="A34:E34"/>
    <mergeCell ref="A18:E18"/>
    <mergeCell ref="A22:E22"/>
    <mergeCell ref="A17:E17"/>
  </mergeCells>
  <hyperlinks>
    <hyperlink ref="C2" r:id="rId1" display="www.dvresurs.ru"/>
    <hyperlink ref="C3" r:id="rId2" display="opt@dvresurs.ru"/>
    <hyperlink ref="C5:E5" r:id="rId3" display="           @fasadnokrovelnyitsentr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8">
      <selection activeCell="F51" sqref="F51"/>
    </sheetView>
  </sheetViews>
  <sheetFormatPr defaultColWidth="9.140625" defaultRowHeight="15"/>
  <cols>
    <col min="1" max="1" width="46.421875" style="0" customWidth="1"/>
    <col min="2" max="2" width="7.57421875" style="0" customWidth="1"/>
    <col min="3" max="3" width="11.421875" style="0" customWidth="1"/>
    <col min="4" max="4" width="11.7109375" style="0" customWidth="1"/>
    <col min="5" max="5" width="11.140625" style="0" customWidth="1"/>
  </cols>
  <sheetData>
    <row r="1" ht="26.25">
      <c r="A1" s="31" t="s">
        <v>198</v>
      </c>
    </row>
    <row r="2" spans="1:5" ht="18.75">
      <c r="A2" s="3" t="s">
        <v>414</v>
      </c>
      <c r="B2" s="3"/>
      <c r="C2" s="431" t="s">
        <v>203</v>
      </c>
      <c r="D2" s="284"/>
      <c r="E2" s="284"/>
    </row>
    <row r="3" spans="1:5" ht="18.75">
      <c r="A3" s="13" t="s">
        <v>200</v>
      </c>
      <c r="B3" s="3"/>
      <c r="C3" s="431" t="s">
        <v>201</v>
      </c>
      <c r="D3" s="284"/>
      <c r="E3" s="284"/>
    </row>
    <row r="4" ht="15.75">
      <c r="A4" s="2"/>
    </row>
    <row r="5" spans="1:5" ht="14.25">
      <c r="A5" s="4" t="s">
        <v>195</v>
      </c>
      <c r="B5" s="5" t="s">
        <v>417</v>
      </c>
      <c r="C5" s="5" t="s">
        <v>179</v>
      </c>
      <c r="D5" s="5" t="s">
        <v>418</v>
      </c>
      <c r="E5" s="5" t="s">
        <v>181</v>
      </c>
    </row>
    <row r="6" spans="1:5" ht="28.5" customHeight="1">
      <c r="A6" s="388" t="s">
        <v>756</v>
      </c>
      <c r="B6" s="383"/>
      <c r="C6" s="383"/>
      <c r="D6" s="383"/>
      <c r="E6" s="383"/>
    </row>
    <row r="7" spans="1:5" ht="30" customHeight="1">
      <c r="A7" s="61" t="s">
        <v>495</v>
      </c>
      <c r="B7" s="47" t="s">
        <v>184</v>
      </c>
      <c r="C7" s="122">
        <v>4650</v>
      </c>
      <c r="D7" s="122">
        <v>4650</v>
      </c>
      <c r="E7" s="122">
        <v>4650</v>
      </c>
    </row>
    <row r="8" spans="1:5" ht="33" customHeight="1">
      <c r="A8" s="61" t="s">
        <v>496</v>
      </c>
      <c r="B8" s="47" t="s">
        <v>184</v>
      </c>
      <c r="C8" s="122">
        <v>4650</v>
      </c>
      <c r="D8" s="122">
        <v>4650</v>
      </c>
      <c r="E8" s="122">
        <v>4650</v>
      </c>
    </row>
    <row r="9" spans="1:5" ht="29.25" customHeight="1">
      <c r="A9" s="61" t="s">
        <v>497</v>
      </c>
      <c r="B9" s="47" t="s">
        <v>184</v>
      </c>
      <c r="C9" s="122">
        <v>4650</v>
      </c>
      <c r="D9" s="122">
        <v>4650</v>
      </c>
      <c r="E9" s="122">
        <v>4650</v>
      </c>
    </row>
    <row r="10" spans="1:5" ht="29.25" customHeight="1">
      <c r="A10" s="61" t="s">
        <v>498</v>
      </c>
      <c r="B10" s="47" t="s">
        <v>184</v>
      </c>
      <c r="C10" s="122">
        <v>4650</v>
      </c>
      <c r="D10" s="122">
        <v>4650</v>
      </c>
      <c r="E10" s="122">
        <v>4650</v>
      </c>
    </row>
    <row r="11" spans="1:5" ht="33.75" customHeight="1" thickBot="1">
      <c r="A11" s="160" t="s">
        <v>499</v>
      </c>
      <c r="B11" s="170" t="s">
        <v>184</v>
      </c>
      <c r="C11" s="171">
        <v>1900</v>
      </c>
      <c r="D11" s="171">
        <v>1900</v>
      </c>
      <c r="E11" s="171">
        <v>1900</v>
      </c>
    </row>
    <row r="12" spans="1:5" ht="44.25" customHeight="1">
      <c r="A12" s="158" t="s">
        <v>502</v>
      </c>
      <c r="B12" s="168" t="s">
        <v>184</v>
      </c>
      <c r="C12" s="169">
        <v>14900</v>
      </c>
      <c r="D12" s="169">
        <v>14900</v>
      </c>
      <c r="E12" s="169">
        <v>14900</v>
      </c>
    </row>
    <row r="13" spans="1:5" ht="44.25" customHeight="1">
      <c r="A13" s="61" t="s">
        <v>503</v>
      </c>
      <c r="B13" s="47" t="s">
        <v>184</v>
      </c>
      <c r="C13" s="122">
        <v>17450</v>
      </c>
      <c r="D13" s="122">
        <v>17450</v>
      </c>
      <c r="E13" s="122">
        <v>17450</v>
      </c>
    </row>
    <row r="14" spans="1:5" ht="38.25" customHeight="1">
      <c r="A14" s="61" t="s">
        <v>504</v>
      </c>
      <c r="B14" s="47" t="s">
        <v>184</v>
      </c>
      <c r="C14" s="122">
        <v>18550</v>
      </c>
      <c r="D14" s="122">
        <v>18550</v>
      </c>
      <c r="E14" s="122">
        <v>18550</v>
      </c>
    </row>
    <row r="15" spans="1:5" ht="36" customHeight="1">
      <c r="A15" s="61" t="s">
        <v>505</v>
      </c>
      <c r="B15" s="47" t="s">
        <v>184</v>
      </c>
      <c r="C15" s="122">
        <v>19750</v>
      </c>
      <c r="D15" s="122">
        <v>19750</v>
      </c>
      <c r="E15" s="122">
        <v>19750</v>
      </c>
    </row>
    <row r="16" spans="1:5" ht="44.25" customHeight="1" thickBot="1">
      <c r="A16" s="160" t="s">
        <v>506</v>
      </c>
      <c r="B16" s="170" t="s">
        <v>184</v>
      </c>
      <c r="C16" s="171">
        <v>17450</v>
      </c>
      <c r="D16" s="171">
        <v>17450</v>
      </c>
      <c r="E16" s="171">
        <v>17450</v>
      </c>
    </row>
    <row r="17" spans="1:5" ht="41.25" customHeight="1">
      <c r="A17" s="172" t="s">
        <v>507</v>
      </c>
      <c r="B17" s="173" t="s">
        <v>184</v>
      </c>
      <c r="C17" s="174">
        <v>5300</v>
      </c>
      <c r="D17" s="174">
        <v>5300</v>
      </c>
      <c r="E17" s="174">
        <v>5300</v>
      </c>
    </row>
    <row r="18" spans="1:5" ht="37.5" customHeight="1">
      <c r="A18" s="61" t="s">
        <v>508</v>
      </c>
      <c r="B18" s="47" t="s">
        <v>184</v>
      </c>
      <c r="C18" s="122">
        <v>5800</v>
      </c>
      <c r="D18" s="122">
        <v>5800</v>
      </c>
      <c r="E18" s="122">
        <v>5800</v>
      </c>
    </row>
    <row r="19" spans="1:5" ht="30.75" customHeight="1">
      <c r="A19" s="61" t="s">
        <v>509</v>
      </c>
      <c r="B19" s="47" t="s">
        <v>184</v>
      </c>
      <c r="C19" s="122">
        <v>6000</v>
      </c>
      <c r="D19" s="122">
        <v>6000</v>
      </c>
      <c r="E19" s="122">
        <v>6000</v>
      </c>
    </row>
    <row r="20" spans="1:5" ht="36.75" customHeight="1">
      <c r="A20" s="61" t="s">
        <v>510</v>
      </c>
      <c r="B20" s="47" t="s">
        <v>184</v>
      </c>
      <c r="C20" s="122">
        <v>7050</v>
      </c>
      <c r="D20" s="122">
        <v>7050</v>
      </c>
      <c r="E20" s="122">
        <v>7050</v>
      </c>
    </row>
    <row r="21" spans="1:5" ht="36" customHeight="1">
      <c r="A21" s="61" t="s">
        <v>511</v>
      </c>
      <c r="B21" s="47" t="s">
        <v>184</v>
      </c>
      <c r="C21" s="122">
        <v>7850</v>
      </c>
      <c r="D21" s="122">
        <v>7850</v>
      </c>
      <c r="E21" s="122">
        <v>7850</v>
      </c>
    </row>
    <row r="22" spans="1:5" ht="33.75" customHeight="1">
      <c r="A22" s="61" t="s">
        <v>512</v>
      </c>
      <c r="B22" s="47" t="s">
        <v>184</v>
      </c>
      <c r="C22" s="122">
        <v>7050</v>
      </c>
      <c r="D22" s="122">
        <v>7050</v>
      </c>
      <c r="E22" s="122">
        <v>7050</v>
      </c>
    </row>
    <row r="23" spans="1:5" ht="33.75" customHeight="1">
      <c r="A23" s="61" t="s">
        <v>513</v>
      </c>
      <c r="B23" s="47" t="s">
        <v>184</v>
      </c>
      <c r="C23" s="122">
        <v>8350</v>
      </c>
      <c r="D23" s="122">
        <v>8350</v>
      </c>
      <c r="E23" s="122">
        <v>8350</v>
      </c>
    </row>
    <row r="24" spans="1:5" ht="33.75" customHeight="1" thickBot="1">
      <c r="A24" s="160" t="s">
        <v>514</v>
      </c>
      <c r="B24" s="170" t="s">
        <v>184</v>
      </c>
      <c r="C24" s="171">
        <v>8800</v>
      </c>
      <c r="D24" s="171">
        <v>8800</v>
      </c>
      <c r="E24" s="171">
        <v>8800</v>
      </c>
    </row>
    <row r="25" spans="1:5" ht="32.25" customHeight="1">
      <c r="A25" s="158" t="s">
        <v>515</v>
      </c>
      <c r="B25" s="168" t="s">
        <v>184</v>
      </c>
      <c r="C25" s="169">
        <v>3300</v>
      </c>
      <c r="D25" s="169">
        <v>3300</v>
      </c>
      <c r="E25" s="169">
        <v>3300</v>
      </c>
    </row>
    <row r="26" spans="1:5" ht="32.25" customHeight="1">
      <c r="A26" s="388" t="s">
        <v>757</v>
      </c>
      <c r="B26" s="383"/>
      <c r="C26" s="383"/>
      <c r="D26" s="383"/>
      <c r="E26" s="383"/>
    </row>
    <row r="27" spans="1:5" ht="50.25" customHeight="1">
      <c r="A27" s="61" t="s">
        <v>501</v>
      </c>
      <c r="B27" s="47" t="s">
        <v>184</v>
      </c>
      <c r="C27" s="122">
        <v>9650</v>
      </c>
      <c r="D27" s="122">
        <v>9650</v>
      </c>
      <c r="E27" s="122">
        <v>9650</v>
      </c>
    </row>
    <row r="28" spans="1:5" ht="35.25" customHeight="1">
      <c r="A28" s="61" t="s">
        <v>500</v>
      </c>
      <c r="B28" s="47" t="s">
        <v>184</v>
      </c>
      <c r="C28" s="122">
        <v>16150</v>
      </c>
      <c r="D28" s="122">
        <v>16150</v>
      </c>
      <c r="E28" s="122">
        <v>16150</v>
      </c>
    </row>
    <row r="29" spans="1:5" ht="15">
      <c r="A29" s="350"/>
      <c r="B29" s="350"/>
      <c r="C29" s="350"/>
      <c r="D29" s="350"/>
      <c r="E29" s="350"/>
    </row>
  </sheetData>
  <sheetProtection/>
  <mergeCells count="5">
    <mergeCell ref="A6:E6"/>
    <mergeCell ref="A26:E26"/>
    <mergeCell ref="A29:E29"/>
    <mergeCell ref="C2:E2"/>
    <mergeCell ref="C3:E3"/>
  </mergeCells>
  <hyperlinks>
    <hyperlink ref="C2" r:id="rId1" display="www.dvresurs.ru"/>
    <hyperlink ref="C3" r:id="rId2" display="opt@dvresurs.ru"/>
  </hyperlinks>
  <printOptions/>
  <pageMargins left="0.7" right="0.7" top="0.75" bottom="0.75" header="0.3" footer="0.3"/>
  <pageSetup orientation="portrait" paperSize="9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68"/>
  <sheetViews>
    <sheetView zoomScalePageLayoutView="0" workbookViewId="0" topLeftCell="A28">
      <selection activeCell="A47" sqref="A47"/>
    </sheetView>
  </sheetViews>
  <sheetFormatPr defaultColWidth="9.140625" defaultRowHeight="15"/>
  <cols>
    <col min="1" max="1" width="47.421875" style="0" customWidth="1"/>
  </cols>
  <sheetData>
    <row r="1" ht="26.25">
      <c r="A1" s="1" t="s">
        <v>198</v>
      </c>
    </row>
    <row r="2" spans="1:4" ht="18.75">
      <c r="A2" s="3" t="s">
        <v>199</v>
      </c>
      <c r="B2" s="284"/>
      <c r="C2" s="284"/>
      <c r="D2" s="284"/>
    </row>
    <row r="3" spans="1:4" ht="18.75">
      <c r="A3" s="13" t="s">
        <v>200</v>
      </c>
      <c r="B3" s="284"/>
      <c r="C3" s="284"/>
      <c r="D3" s="284"/>
    </row>
    <row r="4" ht="15.75">
      <c r="A4" s="2"/>
    </row>
    <row r="5" spans="1:4" ht="29.25" thickBot="1">
      <c r="A5" s="4" t="s">
        <v>195</v>
      </c>
      <c r="B5" s="207" t="s">
        <v>774</v>
      </c>
      <c r="C5" s="207" t="s">
        <v>776</v>
      </c>
      <c r="D5" s="207" t="s">
        <v>775</v>
      </c>
    </row>
    <row r="6" spans="1:4" ht="25.5" customHeight="1" thickBot="1">
      <c r="A6" s="399" t="s">
        <v>373</v>
      </c>
      <c r="B6" s="400"/>
      <c r="C6" s="400"/>
      <c r="D6" s="423"/>
    </row>
    <row r="7" spans="1:4" ht="25.5" customHeight="1">
      <c r="A7" s="60" t="s">
        <v>71</v>
      </c>
      <c r="B7" s="63">
        <v>22.37</v>
      </c>
      <c r="C7" s="63">
        <v>23.49</v>
      </c>
      <c r="D7" s="57">
        <v>25.13</v>
      </c>
    </row>
    <row r="8" spans="1:4" ht="17.25" customHeight="1">
      <c r="A8" s="60" t="s">
        <v>72</v>
      </c>
      <c r="B8" s="63">
        <v>23.15</v>
      </c>
      <c r="C8" s="63">
        <v>24.31</v>
      </c>
      <c r="D8" s="57">
        <v>26.01</v>
      </c>
    </row>
    <row r="9" spans="1:4" ht="17.25" customHeight="1">
      <c r="A9" s="60" t="s">
        <v>73</v>
      </c>
      <c r="B9" s="63">
        <v>27.78</v>
      </c>
      <c r="C9" s="63">
        <v>29.17</v>
      </c>
      <c r="D9" s="57">
        <v>31.21</v>
      </c>
    </row>
    <row r="10" spans="1:4" ht="17.25" customHeight="1">
      <c r="A10" s="60" t="s">
        <v>74</v>
      </c>
      <c r="B10" s="63">
        <v>36.02</v>
      </c>
      <c r="C10" s="63">
        <v>37.82</v>
      </c>
      <c r="D10" s="57">
        <v>40.46</v>
      </c>
    </row>
    <row r="11" spans="1:4" ht="17.25" customHeight="1">
      <c r="A11" s="60" t="s">
        <v>75</v>
      </c>
      <c r="B11" s="63">
        <v>36.02</v>
      </c>
      <c r="C11" s="63">
        <v>37.82</v>
      </c>
      <c r="D11" s="57">
        <v>40.46</v>
      </c>
    </row>
    <row r="12" spans="1:4" ht="17.25" customHeight="1">
      <c r="A12" s="60" t="s">
        <v>76</v>
      </c>
      <c r="B12" s="63">
        <v>50.68</v>
      </c>
      <c r="C12" s="63">
        <v>53.22</v>
      </c>
      <c r="D12" s="57">
        <v>56.94</v>
      </c>
    </row>
    <row r="13" spans="1:4" ht="17.25" customHeight="1" thickBot="1">
      <c r="A13" s="60" t="s">
        <v>77</v>
      </c>
      <c r="B13" s="63">
        <v>52.77</v>
      </c>
      <c r="C13" s="63">
        <v>55.41</v>
      </c>
      <c r="D13" s="57">
        <v>59.29</v>
      </c>
    </row>
    <row r="14" spans="1:4" ht="26.25" customHeight="1" thickBot="1">
      <c r="A14" s="399" t="s">
        <v>375</v>
      </c>
      <c r="B14" s="414"/>
      <c r="C14" s="414"/>
      <c r="D14" s="398"/>
    </row>
    <row r="15" spans="1:4" ht="18" customHeight="1">
      <c r="A15" s="58" t="s">
        <v>78</v>
      </c>
      <c r="B15" s="57">
        <v>26.04</v>
      </c>
      <c r="C15" s="57">
        <v>26.87</v>
      </c>
      <c r="D15" s="57">
        <v>28.55</v>
      </c>
    </row>
    <row r="16" spans="1:4" ht="18" customHeight="1">
      <c r="A16" s="58" t="s">
        <v>79</v>
      </c>
      <c r="B16" s="57">
        <v>34.77</v>
      </c>
      <c r="C16" s="57">
        <v>30.55</v>
      </c>
      <c r="D16" s="57">
        <v>32.46</v>
      </c>
    </row>
    <row r="17" spans="1:4" ht="18" customHeight="1">
      <c r="A17" s="58" t="s">
        <v>108</v>
      </c>
      <c r="B17" s="57">
        <v>41.14</v>
      </c>
      <c r="C17" s="57">
        <v>42.47</v>
      </c>
      <c r="D17" s="57">
        <v>45.13</v>
      </c>
    </row>
    <row r="18" spans="1:4" ht="18" customHeight="1">
      <c r="A18" s="58" t="s">
        <v>109</v>
      </c>
      <c r="B18" s="57">
        <v>47.31</v>
      </c>
      <c r="C18" s="57">
        <v>48.83</v>
      </c>
      <c r="D18" s="57">
        <v>51.89</v>
      </c>
    </row>
    <row r="19" spans="1:4" ht="18" customHeight="1">
      <c r="A19" s="58" t="s">
        <v>110</v>
      </c>
      <c r="B19" s="57">
        <v>51.89</v>
      </c>
      <c r="C19" s="57">
        <v>53.58</v>
      </c>
      <c r="D19" s="57">
        <v>56.92</v>
      </c>
    </row>
    <row r="20" spans="1:4" ht="18" customHeight="1">
      <c r="A20" s="58" t="s">
        <v>111</v>
      </c>
      <c r="B20" s="57">
        <v>60.11</v>
      </c>
      <c r="C20" s="57">
        <v>62.06</v>
      </c>
      <c r="D20" s="57">
        <v>65.94</v>
      </c>
    </row>
    <row r="21" spans="1:4" ht="18" customHeight="1">
      <c r="A21" s="58" t="s">
        <v>112</v>
      </c>
      <c r="B21" s="57">
        <v>77.63</v>
      </c>
      <c r="C21" s="57">
        <v>80.14</v>
      </c>
      <c r="D21" s="57">
        <v>85.14</v>
      </c>
    </row>
    <row r="22" spans="1:4" ht="18" customHeight="1">
      <c r="A22" s="58" t="s">
        <v>113</v>
      </c>
      <c r="B22" s="57">
        <v>110.93</v>
      </c>
      <c r="C22" s="57">
        <v>114.5</v>
      </c>
      <c r="D22" s="57">
        <v>121.66</v>
      </c>
    </row>
    <row r="23" spans="1:4" ht="18" customHeight="1" thickBot="1">
      <c r="A23" s="58" t="s">
        <v>114</v>
      </c>
      <c r="B23" s="57">
        <v>148.17</v>
      </c>
      <c r="C23" s="57">
        <v>152.94</v>
      </c>
      <c r="D23" s="57">
        <v>162.5</v>
      </c>
    </row>
    <row r="24" spans="1:4" ht="30" customHeight="1" thickBot="1">
      <c r="A24" s="399" t="s">
        <v>376</v>
      </c>
      <c r="B24" s="397"/>
      <c r="C24" s="397"/>
      <c r="D24" s="398"/>
    </row>
    <row r="25" spans="1:4" ht="17.25" customHeight="1">
      <c r="A25" s="58" t="s">
        <v>115</v>
      </c>
      <c r="B25" s="57">
        <v>24.24</v>
      </c>
      <c r="C25" s="57">
        <v>25.03</v>
      </c>
      <c r="D25" s="57">
        <v>26.59</v>
      </c>
    </row>
    <row r="26" spans="1:4" ht="17.25" customHeight="1">
      <c r="A26" s="58" t="s">
        <v>116</v>
      </c>
      <c r="B26" s="57">
        <v>24.85</v>
      </c>
      <c r="C26" s="57">
        <v>25.65</v>
      </c>
      <c r="D26" s="57">
        <v>27.25</v>
      </c>
    </row>
    <row r="27" spans="1:4" ht="17.25" customHeight="1">
      <c r="A27" s="58" t="s">
        <v>117</v>
      </c>
      <c r="B27" s="57">
        <v>29.62</v>
      </c>
      <c r="C27" s="57">
        <v>30.57</v>
      </c>
      <c r="D27" s="57">
        <v>32.48</v>
      </c>
    </row>
    <row r="28" spans="1:4" ht="17.25" customHeight="1">
      <c r="A28" s="58" t="s">
        <v>118</v>
      </c>
      <c r="B28" s="57">
        <v>40.59</v>
      </c>
      <c r="C28" s="57">
        <v>41.15</v>
      </c>
      <c r="D28" s="57">
        <v>42.47</v>
      </c>
    </row>
    <row r="29" spans="1:4" ht="17.25" customHeight="1">
      <c r="A29" s="58" t="s">
        <v>119</v>
      </c>
      <c r="B29" s="57">
        <v>39.26</v>
      </c>
      <c r="C29" s="57">
        <v>40.54</v>
      </c>
      <c r="D29" s="57">
        <v>43.07</v>
      </c>
    </row>
    <row r="30" spans="1:4" ht="17.25" customHeight="1">
      <c r="A30" s="58" t="s">
        <v>120</v>
      </c>
      <c r="B30" s="57">
        <v>54.63</v>
      </c>
      <c r="C30" s="57">
        <v>56.53</v>
      </c>
      <c r="D30" s="57">
        <v>59.94</v>
      </c>
    </row>
    <row r="31" spans="1:4" ht="17.25" customHeight="1">
      <c r="A31" s="58" t="s">
        <v>121</v>
      </c>
      <c r="B31" s="57">
        <v>58.25</v>
      </c>
      <c r="C31" s="57">
        <v>60.26</v>
      </c>
      <c r="D31" s="57">
        <v>63.91</v>
      </c>
    </row>
    <row r="32" spans="1:4" ht="17.25" customHeight="1">
      <c r="A32" s="58" t="s">
        <v>122</v>
      </c>
      <c r="B32" s="57">
        <v>55.85</v>
      </c>
      <c r="C32" s="57">
        <v>59.34</v>
      </c>
      <c r="D32" s="57">
        <v>62.53</v>
      </c>
    </row>
    <row r="33" spans="1:4" ht="17.25" customHeight="1">
      <c r="A33" s="58" t="s">
        <v>123</v>
      </c>
      <c r="B33" s="57">
        <v>61.2</v>
      </c>
      <c r="C33" s="57">
        <v>63.17</v>
      </c>
      <c r="D33" s="57">
        <v>67.12</v>
      </c>
    </row>
    <row r="34" spans="1:4" ht="17.25" customHeight="1">
      <c r="A34" s="58" t="s">
        <v>124</v>
      </c>
      <c r="B34" s="57">
        <v>76.15</v>
      </c>
      <c r="C34" s="57">
        <v>78.61</v>
      </c>
      <c r="D34" s="57">
        <v>83.52</v>
      </c>
    </row>
    <row r="35" spans="1:4" ht="17.25" customHeight="1">
      <c r="A35" s="58" t="s">
        <v>125</v>
      </c>
      <c r="B35" s="57">
        <v>100.96</v>
      </c>
      <c r="C35" s="57">
        <v>104.22</v>
      </c>
      <c r="D35" s="57">
        <v>110.74</v>
      </c>
    </row>
    <row r="36" spans="1:4" ht="17.25" customHeight="1">
      <c r="A36" s="58" t="s">
        <v>126</v>
      </c>
      <c r="B36" s="57">
        <v>141.69</v>
      </c>
      <c r="C36" s="57">
        <v>146.26</v>
      </c>
      <c r="D36" s="57">
        <v>155.4</v>
      </c>
    </row>
    <row r="37" spans="1:4" ht="17.25" customHeight="1">
      <c r="A37" s="58" t="s">
        <v>127</v>
      </c>
      <c r="B37" s="57">
        <v>196.92</v>
      </c>
      <c r="C37" s="57">
        <v>203.27</v>
      </c>
      <c r="D37" s="57">
        <v>215.98</v>
      </c>
    </row>
    <row r="38" spans="1:4" ht="17.25" customHeight="1">
      <c r="A38" s="58" t="s">
        <v>128</v>
      </c>
      <c r="B38" s="57">
        <v>255.29</v>
      </c>
      <c r="C38" s="57">
        <v>263.52</v>
      </c>
      <c r="D38" s="57">
        <v>279.99</v>
      </c>
    </row>
    <row r="39" spans="1:4" ht="17.25" customHeight="1">
      <c r="A39" s="58" t="s">
        <v>129</v>
      </c>
      <c r="B39" s="57">
        <v>270.18</v>
      </c>
      <c r="C39" s="57">
        <v>278.9</v>
      </c>
      <c r="D39" s="57">
        <v>296.34</v>
      </c>
    </row>
    <row r="40" spans="1:4" ht="17.25" customHeight="1" thickBot="1">
      <c r="A40" s="58" t="s">
        <v>130</v>
      </c>
      <c r="B40" s="57">
        <v>368.56</v>
      </c>
      <c r="C40" s="57">
        <v>380.45</v>
      </c>
      <c r="D40" s="57">
        <v>404.23</v>
      </c>
    </row>
    <row r="41" spans="1:4" ht="36.75" customHeight="1" thickBot="1">
      <c r="A41" s="437" t="s">
        <v>377</v>
      </c>
      <c r="B41" s="438"/>
      <c r="C41" s="438"/>
      <c r="D41" s="439"/>
    </row>
    <row r="42" spans="1:4" ht="21" customHeight="1">
      <c r="A42" s="58" t="s">
        <v>131</v>
      </c>
      <c r="B42" s="57">
        <v>39.82</v>
      </c>
      <c r="C42" s="57">
        <v>41.1</v>
      </c>
      <c r="D42" s="57">
        <v>43.66</v>
      </c>
    </row>
    <row r="43" spans="1:4" ht="21" customHeight="1">
      <c r="A43" s="58" t="s">
        <v>132</v>
      </c>
      <c r="B43" s="57">
        <v>52.38</v>
      </c>
      <c r="C43" s="57">
        <v>54.2</v>
      </c>
      <c r="D43" s="57">
        <v>57.47</v>
      </c>
    </row>
    <row r="44" spans="1:4" ht="21" customHeight="1">
      <c r="A44" s="58" t="s">
        <v>133</v>
      </c>
      <c r="B44" s="57">
        <v>84.66</v>
      </c>
      <c r="C44" s="57">
        <v>87.72</v>
      </c>
      <c r="D44" s="57">
        <v>91.8</v>
      </c>
    </row>
    <row r="45" spans="1:4" ht="32.25" customHeight="1">
      <c r="A45" s="58" t="s">
        <v>134</v>
      </c>
      <c r="B45" s="57">
        <v>84.66</v>
      </c>
      <c r="C45" s="57">
        <v>87.72</v>
      </c>
      <c r="D45" s="57">
        <v>91.8</v>
      </c>
    </row>
    <row r="46" spans="1:4" ht="21" customHeight="1">
      <c r="A46" s="58" t="s">
        <v>135</v>
      </c>
      <c r="B46" s="57">
        <v>84.66</v>
      </c>
      <c r="C46" s="57">
        <v>87.72</v>
      </c>
      <c r="D46" s="57">
        <v>91.8</v>
      </c>
    </row>
    <row r="47" spans="1:4" ht="21" customHeight="1">
      <c r="A47" s="58" t="s">
        <v>136</v>
      </c>
      <c r="B47" s="57">
        <v>64.67</v>
      </c>
      <c r="C47" s="57">
        <v>68.52</v>
      </c>
      <c r="D47" s="57">
        <v>72.81</v>
      </c>
    </row>
    <row r="48" spans="1:4" ht="21" customHeight="1">
      <c r="A48" s="58" t="s">
        <v>137</v>
      </c>
      <c r="B48" s="57">
        <v>88.74</v>
      </c>
      <c r="C48" s="57">
        <v>91.8</v>
      </c>
      <c r="D48" s="57">
        <v>95.88</v>
      </c>
    </row>
    <row r="49" spans="1:4" ht="21" customHeight="1">
      <c r="A49" s="58" t="s">
        <v>138</v>
      </c>
      <c r="B49" s="57">
        <v>71.22</v>
      </c>
      <c r="C49" s="57">
        <v>73.52</v>
      </c>
      <c r="D49" s="57">
        <v>78.11</v>
      </c>
    </row>
    <row r="50" spans="1:4" ht="21" customHeight="1">
      <c r="A50" s="58" t="s">
        <v>139</v>
      </c>
      <c r="B50" s="57">
        <v>86.76</v>
      </c>
      <c r="C50" s="57">
        <v>89.55</v>
      </c>
      <c r="D50" s="57">
        <v>95.15</v>
      </c>
    </row>
    <row r="51" spans="1:4" ht="21" customHeight="1">
      <c r="A51" s="58" t="s">
        <v>140</v>
      </c>
      <c r="B51" s="57">
        <v>100.59</v>
      </c>
      <c r="C51" s="57">
        <v>103.83</v>
      </c>
      <c r="D51" s="57">
        <v>110.32</v>
      </c>
    </row>
    <row r="52" spans="1:4" ht="21" customHeight="1" thickBot="1">
      <c r="A52" s="58" t="s">
        <v>141</v>
      </c>
      <c r="B52" s="57">
        <v>110.8</v>
      </c>
      <c r="C52" s="57">
        <v>114.37</v>
      </c>
      <c r="D52" s="57">
        <v>121.52</v>
      </c>
    </row>
    <row r="53" spans="1:4" ht="38.25" customHeight="1" thickBot="1">
      <c r="A53" s="437" t="s">
        <v>378</v>
      </c>
      <c r="B53" s="438"/>
      <c r="C53" s="438"/>
      <c r="D53" s="439"/>
    </row>
    <row r="54" spans="1:4" ht="17.25" customHeight="1">
      <c r="A54" s="58" t="s">
        <v>142</v>
      </c>
      <c r="B54" s="57">
        <v>51.72</v>
      </c>
      <c r="C54" s="57">
        <v>53.38</v>
      </c>
      <c r="D54" s="57">
        <v>56.72</v>
      </c>
    </row>
    <row r="55" spans="1:4" ht="17.25" customHeight="1">
      <c r="A55" s="58" t="s">
        <v>143</v>
      </c>
      <c r="B55" s="57">
        <v>57.18</v>
      </c>
      <c r="C55" s="57">
        <v>59.02</v>
      </c>
      <c r="D55" s="57">
        <v>62.7</v>
      </c>
    </row>
    <row r="56" spans="1:4" ht="17.25" customHeight="1">
      <c r="A56" s="58" t="s">
        <v>144</v>
      </c>
      <c r="B56" s="57">
        <v>68.67</v>
      </c>
      <c r="C56" s="57">
        <v>70.88</v>
      </c>
      <c r="D56" s="57">
        <v>75.31</v>
      </c>
    </row>
    <row r="57" spans="1:4" ht="17.25" customHeight="1">
      <c r="A57" s="58" t="s">
        <v>145</v>
      </c>
      <c r="B57" s="57">
        <v>83.17</v>
      </c>
      <c r="C57" s="57">
        <v>85.86</v>
      </c>
      <c r="D57" s="57">
        <v>91.22</v>
      </c>
    </row>
    <row r="58" spans="1:4" ht="17.25" customHeight="1" thickBot="1">
      <c r="A58" s="58" t="s">
        <v>146</v>
      </c>
      <c r="B58" s="57">
        <v>111.17</v>
      </c>
      <c r="C58" s="57">
        <v>114.75</v>
      </c>
      <c r="D58" s="57">
        <v>121.93</v>
      </c>
    </row>
    <row r="59" spans="1:4" ht="31.5" customHeight="1" thickBot="1">
      <c r="A59" s="437" t="s">
        <v>379</v>
      </c>
      <c r="B59" s="438"/>
      <c r="C59" s="438"/>
      <c r="D59" s="439"/>
    </row>
    <row r="60" spans="1:4" ht="21" customHeight="1" thickBot="1">
      <c r="A60" s="14" t="s">
        <v>385</v>
      </c>
      <c r="B60" s="57">
        <v>30.2</v>
      </c>
      <c r="C60" s="57">
        <v>31.17</v>
      </c>
      <c r="D60" s="57">
        <v>33.11</v>
      </c>
    </row>
    <row r="61" spans="1:4" ht="33.75" customHeight="1" thickBot="1">
      <c r="A61" s="437" t="s">
        <v>380</v>
      </c>
      <c r="B61" s="438"/>
      <c r="C61" s="438"/>
      <c r="D61" s="439"/>
    </row>
    <row r="62" spans="1:4" ht="17.25" customHeight="1" thickBot="1">
      <c r="A62" s="14" t="s">
        <v>386</v>
      </c>
      <c r="B62" s="57">
        <v>39.17</v>
      </c>
      <c r="C62" s="57">
        <v>40.44</v>
      </c>
      <c r="D62" s="57">
        <v>42.96</v>
      </c>
    </row>
    <row r="63" spans="1:4" ht="27" customHeight="1" thickBot="1">
      <c r="A63" s="437" t="s">
        <v>384</v>
      </c>
      <c r="B63" s="438"/>
      <c r="C63" s="438"/>
      <c r="D63" s="439"/>
    </row>
    <row r="64" spans="1:4" ht="17.25" customHeight="1">
      <c r="A64" s="14" t="s">
        <v>381</v>
      </c>
      <c r="B64" s="57">
        <v>34.93</v>
      </c>
      <c r="C64" s="57">
        <v>36.05</v>
      </c>
      <c r="D64" s="57">
        <v>38.31</v>
      </c>
    </row>
    <row r="65" spans="1:4" ht="17.25" customHeight="1">
      <c r="A65" s="14" t="s">
        <v>382</v>
      </c>
      <c r="B65" s="57">
        <v>52.88</v>
      </c>
      <c r="C65" s="57">
        <v>54.6</v>
      </c>
      <c r="D65" s="57">
        <v>57.98</v>
      </c>
    </row>
    <row r="66" spans="1:4" ht="17.25" customHeight="1">
      <c r="A66" s="14" t="s">
        <v>383</v>
      </c>
      <c r="B66" s="57">
        <v>54.38</v>
      </c>
      <c r="C66" s="57">
        <v>56.14</v>
      </c>
      <c r="D66" s="57">
        <v>59.64</v>
      </c>
    </row>
    <row r="68" spans="1:4" ht="48" customHeight="1">
      <c r="A68" s="350" t="s">
        <v>202</v>
      </c>
      <c r="B68" s="350"/>
      <c r="C68" s="350"/>
      <c r="D68" s="350"/>
    </row>
  </sheetData>
  <sheetProtection/>
  <mergeCells count="11">
    <mergeCell ref="A24:D24"/>
    <mergeCell ref="A63:D63"/>
    <mergeCell ref="A68:D68"/>
    <mergeCell ref="A59:D59"/>
    <mergeCell ref="A61:D61"/>
    <mergeCell ref="B2:D2"/>
    <mergeCell ref="B3:D3"/>
    <mergeCell ref="A41:D41"/>
    <mergeCell ref="A53:D53"/>
    <mergeCell ref="A6:D6"/>
    <mergeCell ref="A14:D14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F35" sqref="F35:F38"/>
    </sheetView>
  </sheetViews>
  <sheetFormatPr defaultColWidth="9.140625" defaultRowHeight="15"/>
  <cols>
    <col min="1" max="1" width="39.421875" style="0" bestFit="1" customWidth="1"/>
  </cols>
  <sheetData>
    <row r="1" ht="26.25">
      <c r="A1" s="1" t="s">
        <v>198</v>
      </c>
    </row>
    <row r="2" spans="1:6" ht="18.75">
      <c r="A2" s="3" t="s">
        <v>199</v>
      </c>
      <c r="B2" s="3"/>
      <c r="C2" s="3"/>
      <c r="D2" s="284" t="s">
        <v>203</v>
      </c>
      <c r="E2" s="284"/>
      <c r="F2" s="330"/>
    </row>
    <row r="3" spans="1:6" ht="18.75">
      <c r="A3" s="13" t="s">
        <v>200</v>
      </c>
      <c r="B3" s="3"/>
      <c r="C3" s="3"/>
      <c r="D3" s="284" t="s">
        <v>201</v>
      </c>
      <c r="E3" s="284"/>
      <c r="F3" s="330"/>
    </row>
    <row r="4" ht="20.25" customHeight="1">
      <c r="A4" s="2"/>
    </row>
    <row r="5" spans="4:6" ht="18" customHeight="1" thickBot="1">
      <c r="D5" s="331"/>
      <c r="E5" s="331"/>
      <c r="F5" s="331"/>
    </row>
    <row r="6" spans="1:6" ht="27.75" thickBot="1">
      <c r="A6" s="64" t="s">
        <v>80</v>
      </c>
      <c r="B6" s="65" t="s">
        <v>81</v>
      </c>
      <c r="C6" s="66" t="s">
        <v>82</v>
      </c>
      <c r="D6" s="66" t="s">
        <v>83</v>
      </c>
      <c r="E6" s="67" t="s">
        <v>84</v>
      </c>
      <c r="F6" s="68" t="s">
        <v>85</v>
      </c>
    </row>
    <row r="7" spans="1:6" ht="15" thickBot="1">
      <c r="A7" s="69" t="s">
        <v>86</v>
      </c>
      <c r="B7" s="70" t="s">
        <v>182</v>
      </c>
      <c r="C7" s="71">
        <v>0.45</v>
      </c>
      <c r="D7" s="72" t="s">
        <v>87</v>
      </c>
      <c r="E7" s="73">
        <v>55.76</v>
      </c>
      <c r="F7" s="73">
        <v>56.76</v>
      </c>
    </row>
    <row r="8" spans="1:6" ht="14.25">
      <c r="A8" s="305" t="s">
        <v>88</v>
      </c>
      <c r="B8" s="309" t="s">
        <v>182</v>
      </c>
      <c r="C8" s="310">
        <v>0.35</v>
      </c>
      <c r="D8" s="74">
        <v>3005</v>
      </c>
      <c r="E8" s="301">
        <v>49.22</v>
      </c>
      <c r="F8" s="301">
        <v>50.11</v>
      </c>
    </row>
    <row r="9" spans="1:6" ht="14.25">
      <c r="A9" s="305"/>
      <c r="B9" s="296"/>
      <c r="C9" s="311"/>
      <c r="D9" s="75">
        <v>6005</v>
      </c>
      <c r="E9" s="302"/>
      <c r="F9" s="304"/>
    </row>
    <row r="10" spans="1:6" ht="14.25">
      <c r="A10" s="305"/>
      <c r="B10" s="296"/>
      <c r="C10" s="312"/>
      <c r="D10" s="75">
        <v>8017</v>
      </c>
      <c r="E10" s="302"/>
      <c r="F10" s="304"/>
    </row>
    <row r="11" spans="1:6" ht="15" thickBot="1">
      <c r="A11" s="305"/>
      <c r="B11" s="297"/>
      <c r="C11" s="313"/>
      <c r="D11" s="76">
        <v>9003</v>
      </c>
      <c r="E11" s="303"/>
      <c r="F11" s="335"/>
    </row>
    <row r="12" spans="1:6" ht="14.25">
      <c r="A12" s="305"/>
      <c r="B12" s="295" t="s">
        <v>182</v>
      </c>
      <c r="C12" s="298">
        <v>0.4</v>
      </c>
      <c r="D12" s="77">
        <v>1014</v>
      </c>
      <c r="E12" s="301">
        <v>60.58</v>
      </c>
      <c r="F12" s="301">
        <v>61.67</v>
      </c>
    </row>
    <row r="13" spans="1:6" ht="14.25">
      <c r="A13" s="305"/>
      <c r="B13" s="296"/>
      <c r="C13" s="299"/>
      <c r="D13" s="78">
        <v>3005</v>
      </c>
      <c r="E13" s="302"/>
      <c r="F13" s="304"/>
    </row>
    <row r="14" spans="1:6" ht="14.25">
      <c r="A14" s="305"/>
      <c r="B14" s="296"/>
      <c r="C14" s="299"/>
      <c r="D14" s="78">
        <v>6005</v>
      </c>
      <c r="E14" s="302"/>
      <c r="F14" s="304"/>
    </row>
    <row r="15" spans="1:6" ht="14.25">
      <c r="A15" s="305"/>
      <c r="B15" s="296"/>
      <c r="C15" s="299"/>
      <c r="D15" s="78">
        <v>8017</v>
      </c>
      <c r="E15" s="302"/>
      <c r="F15" s="304"/>
    </row>
    <row r="16" spans="1:6" ht="15" thickBot="1">
      <c r="A16" s="305"/>
      <c r="B16" s="297"/>
      <c r="C16" s="300"/>
      <c r="D16" s="79">
        <v>9003</v>
      </c>
      <c r="E16" s="303"/>
      <c r="F16" s="304"/>
    </row>
    <row r="17" spans="1:6" ht="14.25">
      <c r="A17" s="306"/>
      <c r="B17" s="295" t="s">
        <v>182</v>
      </c>
      <c r="C17" s="315">
        <v>0.45</v>
      </c>
      <c r="D17" s="80">
        <v>1018</v>
      </c>
      <c r="E17" s="301">
        <v>67.2</v>
      </c>
      <c r="F17" s="345">
        <v>68.42</v>
      </c>
    </row>
    <row r="18" spans="1:6" ht="14.25">
      <c r="A18" s="306"/>
      <c r="B18" s="296"/>
      <c r="C18" s="316"/>
      <c r="D18" s="78">
        <v>3003</v>
      </c>
      <c r="E18" s="302"/>
      <c r="F18" s="346"/>
    </row>
    <row r="19" spans="1:6" ht="14.25">
      <c r="A19" s="306"/>
      <c r="B19" s="296"/>
      <c r="C19" s="316"/>
      <c r="D19" s="78">
        <v>5002</v>
      </c>
      <c r="E19" s="302"/>
      <c r="F19" s="346"/>
    </row>
    <row r="20" spans="1:6" ht="14.25">
      <c r="A20" s="306"/>
      <c r="B20" s="296"/>
      <c r="C20" s="316"/>
      <c r="D20" s="78">
        <v>5005</v>
      </c>
      <c r="E20" s="302"/>
      <c r="F20" s="346"/>
    </row>
    <row r="21" spans="1:6" ht="14.25">
      <c r="A21" s="306"/>
      <c r="B21" s="296"/>
      <c r="C21" s="316"/>
      <c r="D21" s="78">
        <v>5021</v>
      </c>
      <c r="E21" s="302"/>
      <c r="F21" s="346"/>
    </row>
    <row r="22" spans="1:6" ht="14.25">
      <c r="A22" s="306"/>
      <c r="B22" s="296"/>
      <c r="C22" s="316"/>
      <c r="D22" s="78">
        <v>6002</v>
      </c>
      <c r="E22" s="302"/>
      <c r="F22" s="346"/>
    </row>
    <row r="23" spans="1:6" ht="14.25">
      <c r="A23" s="306"/>
      <c r="B23" s="296"/>
      <c r="C23" s="316"/>
      <c r="D23" s="78">
        <v>7004</v>
      </c>
      <c r="E23" s="302"/>
      <c r="F23" s="346"/>
    </row>
    <row r="24" spans="1:6" ht="15" thickBot="1">
      <c r="A24" s="306"/>
      <c r="B24" s="297"/>
      <c r="C24" s="317"/>
      <c r="D24" s="79">
        <v>9002</v>
      </c>
      <c r="E24" s="303"/>
      <c r="F24" s="347"/>
    </row>
    <row r="25" spans="1:6" ht="14.25">
      <c r="A25" s="306"/>
      <c r="B25" s="295" t="s">
        <v>182</v>
      </c>
      <c r="C25" s="314">
        <v>0.7</v>
      </c>
      <c r="D25" s="74">
        <v>3005</v>
      </c>
      <c r="E25" s="339"/>
      <c r="F25" s="340"/>
    </row>
    <row r="26" spans="1:6" ht="14.25">
      <c r="A26" s="306"/>
      <c r="B26" s="296"/>
      <c r="C26" s="315"/>
      <c r="D26" s="75">
        <v>5005</v>
      </c>
      <c r="E26" s="341"/>
      <c r="F26" s="342"/>
    </row>
    <row r="27" spans="1:6" ht="14.25">
      <c r="A27" s="307"/>
      <c r="B27" s="296"/>
      <c r="C27" s="315"/>
      <c r="D27" s="75">
        <v>6005</v>
      </c>
      <c r="E27" s="341"/>
      <c r="F27" s="342"/>
    </row>
    <row r="28" spans="1:6" ht="14.25">
      <c r="A28" s="307"/>
      <c r="B28" s="296"/>
      <c r="C28" s="315"/>
      <c r="D28" s="75">
        <v>7004</v>
      </c>
      <c r="E28" s="341"/>
      <c r="F28" s="342"/>
    </row>
    <row r="29" spans="1:6" ht="14.25">
      <c r="A29" s="307"/>
      <c r="B29" s="296"/>
      <c r="C29" s="316"/>
      <c r="D29" s="75">
        <v>8017</v>
      </c>
      <c r="E29" s="341"/>
      <c r="F29" s="342"/>
    </row>
    <row r="30" spans="1:6" ht="15" thickBot="1">
      <c r="A30" s="308"/>
      <c r="B30" s="320"/>
      <c r="C30" s="317"/>
      <c r="D30" s="76">
        <v>9003</v>
      </c>
      <c r="E30" s="343"/>
      <c r="F30" s="344"/>
    </row>
    <row r="31" spans="1:6" ht="14.25">
      <c r="A31" s="326" t="s">
        <v>767</v>
      </c>
      <c r="B31" s="292" t="s">
        <v>182</v>
      </c>
      <c r="C31" s="332">
        <v>0.5</v>
      </c>
      <c r="D31" s="74">
        <v>3005</v>
      </c>
      <c r="E31" s="336">
        <v>82.65</v>
      </c>
      <c r="F31" s="336">
        <v>84.88</v>
      </c>
    </row>
    <row r="32" spans="1:6" ht="14.25">
      <c r="A32" s="327"/>
      <c r="B32" s="293"/>
      <c r="C32" s="333"/>
      <c r="D32" s="75">
        <v>6005</v>
      </c>
      <c r="E32" s="333"/>
      <c r="F32" s="333"/>
    </row>
    <row r="33" spans="1:6" ht="19.5" customHeight="1" thickBot="1">
      <c r="A33" s="328"/>
      <c r="B33" s="294"/>
      <c r="C33" s="334"/>
      <c r="D33" s="76">
        <v>8017</v>
      </c>
      <c r="E33" s="334"/>
      <c r="F33" s="334"/>
    </row>
    <row r="34" spans="1:6" ht="27.75" thickBot="1">
      <c r="A34" s="83" t="s">
        <v>89</v>
      </c>
      <c r="B34" s="84" t="s">
        <v>182</v>
      </c>
      <c r="C34" s="81">
        <v>0.45</v>
      </c>
      <c r="D34" s="85" t="s">
        <v>90</v>
      </c>
      <c r="E34" s="86">
        <v>83.49</v>
      </c>
      <c r="F34" s="86">
        <v>84.99</v>
      </c>
    </row>
    <row r="35" spans="1:6" ht="14.25">
      <c r="A35" s="321" t="s">
        <v>91</v>
      </c>
      <c r="B35" s="292" t="s">
        <v>182</v>
      </c>
      <c r="C35" s="314">
        <v>0.45</v>
      </c>
      <c r="D35" s="87" t="s">
        <v>92</v>
      </c>
      <c r="E35" s="301">
        <v>92.77</v>
      </c>
      <c r="F35" s="301">
        <v>94.44</v>
      </c>
    </row>
    <row r="36" spans="1:6" ht="27">
      <c r="A36" s="324"/>
      <c r="B36" s="309"/>
      <c r="C36" s="316"/>
      <c r="D36" s="88" t="s">
        <v>93</v>
      </c>
      <c r="E36" s="302"/>
      <c r="F36" s="304"/>
    </row>
    <row r="37" spans="1:6" ht="14.25">
      <c r="A37" s="324"/>
      <c r="B37" s="309"/>
      <c r="C37" s="316"/>
      <c r="D37" s="88" t="s">
        <v>94</v>
      </c>
      <c r="E37" s="302"/>
      <c r="F37" s="304"/>
    </row>
    <row r="38" spans="1:6" ht="27.75" thickBot="1">
      <c r="A38" s="325"/>
      <c r="B38" s="329"/>
      <c r="C38" s="317"/>
      <c r="D38" s="89" t="s">
        <v>95</v>
      </c>
      <c r="E38" s="303"/>
      <c r="F38" s="335"/>
    </row>
    <row r="39" spans="1:6" ht="41.25">
      <c r="A39" s="321" t="s">
        <v>96</v>
      </c>
      <c r="B39" s="292" t="s">
        <v>182</v>
      </c>
      <c r="C39" s="314">
        <v>0.45</v>
      </c>
      <c r="D39" s="87" t="s">
        <v>97</v>
      </c>
      <c r="E39" s="301">
        <v>91.82</v>
      </c>
      <c r="F39" s="301">
        <v>93.47</v>
      </c>
    </row>
    <row r="40" spans="1:6" ht="27">
      <c r="A40" s="307"/>
      <c r="B40" s="322"/>
      <c r="C40" s="316"/>
      <c r="D40" s="88" t="s">
        <v>98</v>
      </c>
      <c r="E40" s="302"/>
      <c r="F40" s="304"/>
    </row>
    <row r="41" spans="1:6" ht="14.25">
      <c r="A41" s="307"/>
      <c r="B41" s="322"/>
      <c r="C41" s="316"/>
      <c r="D41" s="88" t="s">
        <v>99</v>
      </c>
      <c r="E41" s="302"/>
      <c r="F41" s="304"/>
    </row>
    <row r="42" spans="1:6" ht="41.25">
      <c r="A42" s="307"/>
      <c r="B42" s="322"/>
      <c r="C42" s="316"/>
      <c r="D42" s="88" t="s">
        <v>100</v>
      </c>
      <c r="E42" s="302"/>
      <c r="F42" s="304"/>
    </row>
    <row r="43" spans="1:6" ht="27.75" thickBot="1">
      <c r="A43" s="308"/>
      <c r="B43" s="323"/>
      <c r="C43" s="316"/>
      <c r="D43" s="89" t="s">
        <v>101</v>
      </c>
      <c r="E43" s="303"/>
      <c r="F43" s="335"/>
    </row>
    <row r="44" spans="1:6" ht="14.25">
      <c r="A44" s="90" t="s">
        <v>102</v>
      </c>
      <c r="B44" s="91" t="s">
        <v>233</v>
      </c>
      <c r="C44" s="348" t="s">
        <v>103</v>
      </c>
      <c r="D44" s="349"/>
      <c r="E44" s="92">
        <v>962</v>
      </c>
      <c r="F44" s="92">
        <v>971</v>
      </c>
    </row>
    <row r="45" spans="1:6" ht="27.75" thickBot="1">
      <c r="A45" s="93" t="s">
        <v>104</v>
      </c>
      <c r="B45" s="94" t="s">
        <v>233</v>
      </c>
      <c r="C45" s="337" t="s">
        <v>103</v>
      </c>
      <c r="D45" s="338"/>
      <c r="E45" s="95">
        <v>315</v>
      </c>
      <c r="F45" s="95">
        <v>317</v>
      </c>
    </row>
    <row r="46" spans="1:6" ht="14.25">
      <c r="A46" s="96"/>
      <c r="B46" s="96"/>
      <c r="C46" s="96"/>
      <c r="D46" s="96"/>
      <c r="E46" s="82"/>
      <c r="F46" s="98"/>
    </row>
    <row r="47" spans="1:6" ht="14.25">
      <c r="A47" s="96"/>
      <c r="B47" s="96"/>
      <c r="C47" s="96"/>
      <c r="D47" s="96"/>
      <c r="E47" s="82"/>
      <c r="F47" s="98"/>
    </row>
    <row r="48" spans="1:6" ht="14.25">
      <c r="A48" s="318" t="s">
        <v>105</v>
      </c>
      <c r="B48" s="319"/>
      <c r="C48" s="96"/>
      <c r="D48" s="96"/>
      <c r="E48" s="97"/>
      <c r="F48" s="99"/>
    </row>
    <row r="49" spans="1:6" ht="14.25">
      <c r="A49" s="100" t="s">
        <v>106</v>
      </c>
      <c r="B49" s="96"/>
      <c r="C49" s="96"/>
      <c r="D49" s="96"/>
      <c r="E49" s="97"/>
      <c r="F49" s="99"/>
    </row>
    <row r="50" spans="1:6" ht="14.25">
      <c r="A50" s="100" t="s">
        <v>107</v>
      </c>
      <c r="B50" s="96"/>
      <c r="C50" s="96"/>
      <c r="D50" s="96"/>
      <c r="E50" s="97"/>
      <c r="F50" s="99"/>
    </row>
  </sheetData>
  <sheetProtection/>
  <mergeCells count="37">
    <mergeCell ref="F31:F33"/>
    <mergeCell ref="C45:D45"/>
    <mergeCell ref="E8:E11"/>
    <mergeCell ref="E25:F30"/>
    <mergeCell ref="E17:E24"/>
    <mergeCell ref="F17:F24"/>
    <mergeCell ref="C44:D44"/>
    <mergeCell ref="D2:F2"/>
    <mergeCell ref="D3:F3"/>
    <mergeCell ref="D5:F5"/>
    <mergeCell ref="C31:C33"/>
    <mergeCell ref="F39:F43"/>
    <mergeCell ref="C35:C38"/>
    <mergeCell ref="F35:F38"/>
    <mergeCell ref="C17:C24"/>
    <mergeCell ref="F8:F11"/>
    <mergeCell ref="E31:E33"/>
    <mergeCell ref="A48:B48"/>
    <mergeCell ref="B25:B30"/>
    <mergeCell ref="E35:E38"/>
    <mergeCell ref="A39:A43"/>
    <mergeCell ref="B39:B43"/>
    <mergeCell ref="C39:C43"/>
    <mergeCell ref="E39:E43"/>
    <mergeCell ref="A35:A38"/>
    <mergeCell ref="A31:A33"/>
    <mergeCell ref="B35:B38"/>
    <mergeCell ref="B31:B33"/>
    <mergeCell ref="B12:B16"/>
    <mergeCell ref="C12:C16"/>
    <mergeCell ref="E12:E16"/>
    <mergeCell ref="F12:F16"/>
    <mergeCell ref="A8:A30"/>
    <mergeCell ref="B8:B11"/>
    <mergeCell ref="C8:C11"/>
    <mergeCell ref="B17:B24"/>
    <mergeCell ref="C25:C30"/>
  </mergeCells>
  <hyperlinks>
    <hyperlink ref="D2" r:id="rId1" display="www.dvresurs.ru"/>
    <hyperlink ref="D3" r:id="rId2" display="opt@dvresurs.ru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E35"/>
  <sheetViews>
    <sheetView zoomScalePageLayoutView="0" workbookViewId="0" topLeftCell="A22">
      <selection activeCell="A29" sqref="A29"/>
    </sheetView>
  </sheetViews>
  <sheetFormatPr defaultColWidth="9.140625" defaultRowHeight="15"/>
  <cols>
    <col min="1" max="1" width="55.57421875" style="0" customWidth="1"/>
    <col min="2" max="2" width="7.8515625" style="0" customWidth="1"/>
    <col min="3" max="3" width="10.421875" style="0" customWidth="1"/>
    <col min="4" max="4" width="10.57421875" style="0" customWidth="1"/>
    <col min="5" max="5" width="9.7109375" style="0" customWidth="1"/>
  </cols>
  <sheetData>
    <row r="1" ht="26.25">
      <c r="A1" s="1" t="s">
        <v>198</v>
      </c>
    </row>
    <row r="2" spans="1:5" ht="18.75">
      <c r="A2" s="3" t="s">
        <v>199</v>
      </c>
      <c r="B2" s="3"/>
      <c r="C2" s="284" t="s">
        <v>203</v>
      </c>
      <c r="D2" s="284"/>
      <c r="E2" s="284"/>
    </row>
    <row r="3" spans="1:5" ht="18.75">
      <c r="A3" s="13" t="s">
        <v>200</v>
      </c>
      <c r="B3" s="3"/>
      <c r="C3" s="284" t="s">
        <v>201</v>
      </c>
      <c r="D3" s="284"/>
      <c r="E3" s="284"/>
    </row>
    <row r="4" spans="1:5" ht="18.75">
      <c r="A4" s="13"/>
      <c r="B4" s="3"/>
      <c r="C4" s="205"/>
      <c r="D4" s="205"/>
      <c r="E4" s="205"/>
    </row>
    <row r="5" spans="1:5" ht="30" customHeight="1">
      <c r="A5" s="2"/>
      <c r="C5" s="356"/>
      <c r="D5" s="356"/>
      <c r="E5" s="356"/>
    </row>
    <row r="6" spans="1:5" ht="20.25" customHeight="1" thickBot="1">
      <c r="A6" s="235" t="s">
        <v>195</v>
      </c>
      <c r="B6" s="236" t="s">
        <v>217</v>
      </c>
      <c r="C6" s="236" t="s">
        <v>179</v>
      </c>
      <c r="D6" s="236" t="s">
        <v>180</v>
      </c>
      <c r="E6" s="236" t="s">
        <v>181</v>
      </c>
    </row>
    <row r="7" spans="1:5" ht="24" customHeight="1" thickBot="1">
      <c r="A7" s="351" t="s">
        <v>205</v>
      </c>
      <c r="B7" s="352"/>
      <c r="C7" s="353"/>
      <c r="D7" s="353"/>
      <c r="E7" s="354"/>
    </row>
    <row r="8" spans="1:5" ht="30.75" customHeight="1">
      <c r="A8" s="140" t="s">
        <v>210</v>
      </c>
      <c r="B8" s="141" t="s">
        <v>184</v>
      </c>
      <c r="C8" s="139">
        <v>920</v>
      </c>
      <c r="D8" s="139">
        <v>942</v>
      </c>
      <c r="E8" s="139">
        <v>986</v>
      </c>
    </row>
    <row r="9" spans="1:5" ht="30" customHeight="1">
      <c r="A9" s="142" t="s">
        <v>211</v>
      </c>
      <c r="B9" s="141" t="s">
        <v>184</v>
      </c>
      <c r="C9" s="139">
        <v>920</v>
      </c>
      <c r="D9" s="139">
        <v>942</v>
      </c>
      <c r="E9" s="139">
        <v>986</v>
      </c>
    </row>
    <row r="10" spans="1:5" ht="25.5" customHeight="1">
      <c r="A10" s="140" t="s">
        <v>212</v>
      </c>
      <c r="B10" s="141" t="s">
        <v>184</v>
      </c>
      <c r="C10" s="139">
        <v>920</v>
      </c>
      <c r="D10" s="139">
        <v>942</v>
      </c>
      <c r="E10" s="139">
        <v>986</v>
      </c>
    </row>
    <row r="11" spans="1:5" ht="30.75" customHeight="1" thickBot="1">
      <c r="A11" s="140" t="s">
        <v>213</v>
      </c>
      <c r="B11" s="141" t="s">
        <v>184</v>
      </c>
      <c r="C11" s="139">
        <v>920</v>
      </c>
      <c r="D11" s="139">
        <v>942</v>
      </c>
      <c r="E11" s="139">
        <v>986</v>
      </c>
    </row>
    <row r="12" spans="1:5" ht="20.25" customHeight="1" thickBot="1">
      <c r="A12" s="351" t="s">
        <v>797</v>
      </c>
      <c r="B12" s="352"/>
      <c r="C12" s="353"/>
      <c r="D12" s="353"/>
      <c r="E12" s="354"/>
    </row>
    <row r="13" spans="1:5" ht="19.5" customHeight="1">
      <c r="A13" s="140" t="s">
        <v>204</v>
      </c>
      <c r="B13" s="141" t="s">
        <v>184</v>
      </c>
      <c r="C13" s="139">
        <v>19</v>
      </c>
      <c r="D13" s="139">
        <v>19.5</v>
      </c>
      <c r="E13" s="139">
        <v>20.5</v>
      </c>
    </row>
    <row r="14" spans="1:5" ht="19.5" customHeight="1">
      <c r="A14" s="140" t="s">
        <v>66</v>
      </c>
      <c r="B14" s="141" t="s">
        <v>184</v>
      </c>
      <c r="C14" s="139">
        <v>595</v>
      </c>
      <c r="D14" s="139">
        <v>610</v>
      </c>
      <c r="E14" s="139">
        <v>642</v>
      </c>
    </row>
    <row r="15" spans="1:5" ht="19.5" customHeight="1">
      <c r="A15" s="140" t="s">
        <v>214</v>
      </c>
      <c r="B15" s="141" t="s">
        <v>184</v>
      </c>
      <c r="C15" s="139">
        <v>453</v>
      </c>
      <c r="D15" s="139">
        <v>476</v>
      </c>
      <c r="E15" s="139">
        <v>490</v>
      </c>
    </row>
    <row r="16" spans="1:5" ht="19.5" customHeight="1">
      <c r="A16" s="140" t="s">
        <v>215</v>
      </c>
      <c r="B16" s="141" t="s">
        <v>184</v>
      </c>
      <c r="C16" s="139">
        <v>453</v>
      </c>
      <c r="D16" s="139">
        <v>476</v>
      </c>
      <c r="E16" s="139">
        <v>490</v>
      </c>
    </row>
    <row r="17" spans="1:5" ht="19.5" customHeight="1">
      <c r="A17" s="140" t="s">
        <v>65</v>
      </c>
      <c r="B17" s="141" t="s">
        <v>184</v>
      </c>
      <c r="C17" s="139">
        <v>344</v>
      </c>
      <c r="D17" s="139">
        <v>362</v>
      </c>
      <c r="E17" s="139">
        <v>373</v>
      </c>
    </row>
    <row r="18" spans="1:5" ht="19.5" customHeight="1">
      <c r="A18" s="140" t="s">
        <v>216</v>
      </c>
      <c r="B18" s="141" t="s">
        <v>184</v>
      </c>
      <c r="C18" s="139">
        <v>453</v>
      </c>
      <c r="D18" s="139">
        <v>476</v>
      </c>
      <c r="E18" s="139">
        <v>490</v>
      </c>
    </row>
    <row r="19" spans="1:5" ht="30.75" customHeight="1">
      <c r="A19" s="137" t="s">
        <v>206</v>
      </c>
      <c r="B19" s="138" t="s">
        <v>184</v>
      </c>
      <c r="C19" s="139">
        <v>485</v>
      </c>
      <c r="D19" s="139">
        <v>497</v>
      </c>
      <c r="E19" s="139">
        <v>519</v>
      </c>
    </row>
    <row r="20" spans="1:5" ht="31.5" customHeight="1">
      <c r="A20" s="140" t="s">
        <v>207</v>
      </c>
      <c r="B20" s="141" t="s">
        <v>184</v>
      </c>
      <c r="C20" s="139">
        <v>485</v>
      </c>
      <c r="D20" s="139">
        <v>497</v>
      </c>
      <c r="E20" s="139">
        <v>519</v>
      </c>
    </row>
    <row r="21" spans="1:5" ht="19.5" customHeight="1">
      <c r="A21" s="140" t="s">
        <v>208</v>
      </c>
      <c r="B21" s="141" t="s">
        <v>184</v>
      </c>
      <c r="C21" s="139">
        <v>485</v>
      </c>
      <c r="D21" s="139">
        <v>497</v>
      </c>
      <c r="E21" s="139">
        <v>519</v>
      </c>
    </row>
    <row r="22" spans="1:5" ht="19.5" customHeight="1">
      <c r="A22" s="140" t="s">
        <v>209</v>
      </c>
      <c r="B22" s="141" t="s">
        <v>184</v>
      </c>
      <c r="C22" s="139">
        <v>485</v>
      </c>
      <c r="D22" s="139">
        <v>497</v>
      </c>
      <c r="E22" s="139">
        <v>519</v>
      </c>
    </row>
    <row r="23" spans="1:5" ht="19.5" customHeight="1" thickBot="1">
      <c r="A23" s="230"/>
      <c r="B23" s="231"/>
      <c r="C23" s="232"/>
      <c r="D23" s="232"/>
      <c r="E23" s="232"/>
    </row>
    <row r="24" spans="1:5" ht="19.5" customHeight="1" thickBot="1">
      <c r="A24" s="351" t="s">
        <v>0</v>
      </c>
      <c r="B24" s="352"/>
      <c r="C24" s="352"/>
      <c r="D24" s="352"/>
      <c r="E24" s="355"/>
    </row>
    <row r="25" spans="1:5" ht="19.5" customHeight="1">
      <c r="A25" s="233" t="s">
        <v>742</v>
      </c>
      <c r="B25" s="138" t="s">
        <v>184</v>
      </c>
      <c r="C25" s="234" t="s">
        <v>847</v>
      </c>
      <c r="D25" s="234" t="s">
        <v>856</v>
      </c>
      <c r="E25" s="234" t="s">
        <v>867</v>
      </c>
    </row>
    <row r="26" spans="1:5" ht="27" customHeight="1">
      <c r="A26" s="143" t="s">
        <v>875</v>
      </c>
      <c r="B26" s="141" t="s">
        <v>184</v>
      </c>
      <c r="C26" s="139" t="s">
        <v>846</v>
      </c>
      <c r="D26" s="139" t="s">
        <v>857</v>
      </c>
      <c r="E26" s="139" t="s">
        <v>868</v>
      </c>
    </row>
    <row r="27" spans="1:5" ht="19.5" customHeight="1">
      <c r="A27" s="143" t="s">
        <v>743</v>
      </c>
      <c r="B27" s="141" t="s">
        <v>184</v>
      </c>
      <c r="C27" s="139" t="s">
        <v>848</v>
      </c>
      <c r="D27" s="139" t="s">
        <v>858</v>
      </c>
      <c r="E27" s="139" t="s">
        <v>869</v>
      </c>
    </row>
    <row r="28" spans="1:5" ht="19.5" customHeight="1">
      <c r="A28" s="143" t="s">
        <v>744</v>
      </c>
      <c r="B28" s="141" t="s">
        <v>184</v>
      </c>
      <c r="C28" s="139" t="s">
        <v>849</v>
      </c>
      <c r="D28" s="139" t="s">
        <v>858</v>
      </c>
      <c r="E28" s="139" t="s">
        <v>870</v>
      </c>
    </row>
    <row r="29" spans="1:5" ht="30.75" customHeight="1">
      <c r="A29" s="143" t="s">
        <v>745</v>
      </c>
      <c r="B29" s="141" t="s">
        <v>184</v>
      </c>
      <c r="C29" s="139" t="s">
        <v>850</v>
      </c>
      <c r="D29" s="139" t="s">
        <v>859</v>
      </c>
      <c r="E29" s="139" t="s">
        <v>871</v>
      </c>
    </row>
    <row r="30" spans="1:5" ht="31.5" customHeight="1">
      <c r="A30" s="143" t="s">
        <v>659</v>
      </c>
      <c r="B30" s="141" t="s">
        <v>184</v>
      </c>
      <c r="C30" s="139" t="s">
        <v>851</v>
      </c>
      <c r="D30" s="139" t="s">
        <v>860</v>
      </c>
      <c r="E30" s="139" t="s">
        <v>872</v>
      </c>
    </row>
    <row r="31" spans="1:5" ht="19.5" customHeight="1">
      <c r="A31" s="143" t="s">
        <v>746</v>
      </c>
      <c r="B31" s="141" t="s">
        <v>184</v>
      </c>
      <c r="C31" s="139" t="s">
        <v>852</v>
      </c>
      <c r="D31" s="139" t="s">
        <v>861</v>
      </c>
      <c r="E31" s="139" t="s">
        <v>873</v>
      </c>
    </row>
    <row r="32" spans="1:5" ht="32.25" customHeight="1">
      <c r="A32" s="143" t="s">
        <v>747</v>
      </c>
      <c r="B32" s="141" t="s">
        <v>184</v>
      </c>
      <c r="C32" s="139" t="s">
        <v>853</v>
      </c>
      <c r="D32" s="139" t="s">
        <v>862</v>
      </c>
      <c r="E32" s="139" t="s">
        <v>874</v>
      </c>
    </row>
    <row r="33" spans="1:5" ht="19.5" customHeight="1">
      <c r="A33" s="143" t="s">
        <v>748</v>
      </c>
      <c r="B33" s="141" t="s">
        <v>184</v>
      </c>
      <c r="C33" s="139" t="s">
        <v>854</v>
      </c>
      <c r="D33" s="139" t="s">
        <v>863</v>
      </c>
      <c r="E33" s="139" t="s">
        <v>866</v>
      </c>
    </row>
    <row r="34" spans="1:5" ht="30.75" customHeight="1">
      <c r="A34" s="143" t="s">
        <v>749</v>
      </c>
      <c r="B34" s="141" t="s">
        <v>184</v>
      </c>
      <c r="C34" s="139" t="s">
        <v>855</v>
      </c>
      <c r="D34" s="139" t="s">
        <v>864</v>
      </c>
      <c r="E34" s="139" t="s">
        <v>865</v>
      </c>
    </row>
    <row r="35" spans="1:5" ht="57.75" customHeight="1">
      <c r="A35" s="350" t="s">
        <v>202</v>
      </c>
      <c r="B35" s="350"/>
      <c r="C35" s="350"/>
      <c r="D35" s="350"/>
      <c r="E35" s="350"/>
    </row>
  </sheetData>
  <sheetProtection/>
  <mergeCells count="7">
    <mergeCell ref="A35:E35"/>
    <mergeCell ref="C2:E2"/>
    <mergeCell ref="C3:E3"/>
    <mergeCell ref="A7:E7"/>
    <mergeCell ref="A24:E24"/>
    <mergeCell ref="C5:E5"/>
    <mergeCell ref="A12:E12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5.28125" style="0" customWidth="1"/>
    <col min="3" max="3" width="11.8515625" style="0" customWidth="1"/>
    <col min="4" max="4" width="10.421875" style="0" customWidth="1"/>
    <col min="5" max="5" width="13.8515625" style="0" customWidth="1"/>
  </cols>
  <sheetData>
    <row r="1" ht="26.25">
      <c r="A1" s="1" t="s">
        <v>198</v>
      </c>
    </row>
    <row r="2" spans="1:5" ht="21">
      <c r="A2" s="3" t="s">
        <v>414</v>
      </c>
      <c r="B2" s="3"/>
      <c r="C2" s="358" t="s">
        <v>203</v>
      </c>
      <c r="D2" s="359"/>
      <c r="E2" s="359"/>
    </row>
    <row r="3" spans="1:5" ht="21">
      <c r="A3" s="13" t="s">
        <v>200</v>
      </c>
      <c r="B3" s="3"/>
      <c r="C3" s="358" t="s">
        <v>201</v>
      </c>
      <c r="D3" s="359"/>
      <c r="E3" s="359"/>
    </row>
    <row r="4" spans="1:5" ht="8.25" customHeight="1">
      <c r="A4" s="13"/>
      <c r="B4" s="3"/>
      <c r="C4" s="205"/>
      <c r="D4" s="205"/>
      <c r="E4" s="205"/>
    </row>
    <row r="5" spans="1:5" ht="32.25" customHeight="1">
      <c r="A5" s="2"/>
      <c r="C5" s="363" t="s">
        <v>768</v>
      </c>
      <c r="D5" s="363"/>
      <c r="E5" s="363"/>
    </row>
    <row r="6" spans="1:5" ht="23.25" customHeight="1">
      <c r="A6" s="112" t="s">
        <v>195</v>
      </c>
      <c r="B6" s="111" t="s">
        <v>417</v>
      </c>
      <c r="C6" s="111" t="s">
        <v>179</v>
      </c>
      <c r="D6" s="111" t="s">
        <v>418</v>
      </c>
      <c r="E6" s="111" t="s">
        <v>181</v>
      </c>
    </row>
    <row r="7" spans="1:5" ht="18">
      <c r="A7" s="360" t="s">
        <v>624</v>
      </c>
      <c r="B7" s="361"/>
      <c r="C7" s="361"/>
      <c r="D7" s="361"/>
      <c r="E7" s="361"/>
    </row>
    <row r="8" spans="1:5" ht="36" customHeight="1">
      <c r="A8" s="142" t="s">
        <v>473</v>
      </c>
      <c r="B8" s="141" t="s">
        <v>184</v>
      </c>
      <c r="C8" s="281">
        <v>225</v>
      </c>
      <c r="D8" s="281">
        <v>235</v>
      </c>
      <c r="E8" s="281">
        <v>245</v>
      </c>
    </row>
    <row r="9" spans="1:5" ht="30.75">
      <c r="A9" s="142" t="s">
        <v>474</v>
      </c>
      <c r="B9" s="165" t="s">
        <v>184</v>
      </c>
      <c r="C9" s="281">
        <v>225</v>
      </c>
      <c r="D9" s="281">
        <v>235</v>
      </c>
      <c r="E9" s="281">
        <v>245</v>
      </c>
    </row>
    <row r="10" spans="1:5" ht="30" customHeight="1">
      <c r="A10" s="142" t="s">
        <v>475</v>
      </c>
      <c r="B10" s="165" t="s">
        <v>184</v>
      </c>
      <c r="C10" s="281">
        <v>225</v>
      </c>
      <c r="D10" s="281">
        <v>235</v>
      </c>
      <c r="E10" s="281">
        <v>245</v>
      </c>
    </row>
    <row r="11" spans="1:5" ht="30.75">
      <c r="A11" s="142" t="s">
        <v>706</v>
      </c>
      <c r="B11" s="165" t="s">
        <v>184</v>
      </c>
      <c r="C11" s="281">
        <v>225</v>
      </c>
      <c r="D11" s="281">
        <v>235</v>
      </c>
      <c r="E11" s="281">
        <v>245</v>
      </c>
    </row>
    <row r="12" spans="1:5" ht="21.75" customHeight="1">
      <c r="A12" s="142" t="s">
        <v>798</v>
      </c>
      <c r="B12" s="165" t="s">
        <v>184</v>
      </c>
      <c r="C12" s="281">
        <v>225</v>
      </c>
      <c r="D12" s="281">
        <v>235</v>
      </c>
      <c r="E12" s="281">
        <v>245</v>
      </c>
    </row>
    <row r="13" spans="1:5" ht="18">
      <c r="A13" s="142" t="s">
        <v>476</v>
      </c>
      <c r="B13" s="165" t="s">
        <v>184</v>
      </c>
      <c r="C13" s="281">
        <v>225</v>
      </c>
      <c r="D13" s="281">
        <v>235</v>
      </c>
      <c r="E13" s="281">
        <v>245</v>
      </c>
    </row>
    <row r="14" spans="1:5" ht="18">
      <c r="A14" s="142" t="s">
        <v>477</v>
      </c>
      <c r="B14" s="165" t="s">
        <v>184</v>
      </c>
      <c r="C14" s="281">
        <v>225</v>
      </c>
      <c r="D14" s="281">
        <v>235</v>
      </c>
      <c r="E14" s="281">
        <v>245</v>
      </c>
    </row>
    <row r="15" spans="1:5" ht="35.25" customHeight="1">
      <c r="A15" s="237" t="s">
        <v>478</v>
      </c>
      <c r="B15" s="165" t="s">
        <v>184</v>
      </c>
      <c r="C15" s="281">
        <v>225</v>
      </c>
      <c r="D15" s="281">
        <v>235</v>
      </c>
      <c r="E15" s="281">
        <v>245</v>
      </c>
    </row>
    <row r="16" spans="1:5" ht="18">
      <c r="A16" s="360" t="s">
        <v>625</v>
      </c>
      <c r="B16" s="362"/>
      <c r="C16" s="362"/>
      <c r="D16" s="362"/>
      <c r="E16" s="362"/>
    </row>
    <row r="17" spans="1:5" ht="30.75">
      <c r="A17" s="237" t="s">
        <v>707</v>
      </c>
      <c r="B17" s="165" t="s">
        <v>184</v>
      </c>
      <c r="C17" s="281">
        <v>170</v>
      </c>
      <c r="D17" s="281">
        <v>176</v>
      </c>
      <c r="E17" s="281">
        <v>186</v>
      </c>
    </row>
    <row r="18" spans="1:5" ht="30.75">
      <c r="A18" s="237" t="s">
        <v>708</v>
      </c>
      <c r="B18" s="165" t="s">
        <v>184</v>
      </c>
      <c r="C18" s="281">
        <v>139</v>
      </c>
      <c r="D18" s="281">
        <v>144</v>
      </c>
      <c r="E18" s="281">
        <v>153</v>
      </c>
    </row>
    <row r="19" spans="1:5" ht="18">
      <c r="A19" s="360" t="s">
        <v>479</v>
      </c>
      <c r="B19" s="361"/>
      <c r="C19" s="361"/>
      <c r="D19" s="361"/>
      <c r="E19" s="361"/>
    </row>
    <row r="20" spans="1:5" ht="21.75" customHeight="1">
      <c r="A20" s="238" t="s">
        <v>480</v>
      </c>
      <c r="B20" s="141" t="s">
        <v>184</v>
      </c>
      <c r="C20" s="281">
        <v>40</v>
      </c>
      <c r="D20" s="281">
        <v>41</v>
      </c>
      <c r="E20" s="281">
        <v>44</v>
      </c>
    </row>
    <row r="21" spans="1:5" ht="24.75" customHeight="1">
      <c r="A21" s="238" t="s">
        <v>709</v>
      </c>
      <c r="B21" s="141" t="s">
        <v>184</v>
      </c>
      <c r="C21" s="281">
        <v>40</v>
      </c>
      <c r="D21" s="281">
        <v>41</v>
      </c>
      <c r="E21" s="281">
        <v>44</v>
      </c>
    </row>
    <row r="22" spans="1:5" ht="21" customHeight="1">
      <c r="A22" s="238" t="s">
        <v>710</v>
      </c>
      <c r="B22" s="141" t="s">
        <v>184</v>
      </c>
      <c r="C22" s="281">
        <v>40</v>
      </c>
      <c r="D22" s="281">
        <v>41</v>
      </c>
      <c r="E22" s="281">
        <v>44</v>
      </c>
    </row>
    <row r="23" spans="1:7" ht="21.75" customHeight="1">
      <c r="A23" s="238" t="s">
        <v>481</v>
      </c>
      <c r="B23" s="141" t="s">
        <v>184</v>
      </c>
      <c r="C23" s="281">
        <v>40</v>
      </c>
      <c r="D23" s="281">
        <v>41</v>
      </c>
      <c r="E23" s="281">
        <v>44</v>
      </c>
      <c r="G23" s="283"/>
    </row>
    <row r="24" spans="1:5" ht="19.5" customHeight="1">
      <c r="A24" s="238" t="s">
        <v>482</v>
      </c>
      <c r="B24" s="141" t="s">
        <v>184</v>
      </c>
      <c r="C24" s="281">
        <v>40</v>
      </c>
      <c r="D24" s="281">
        <v>41</v>
      </c>
      <c r="E24" s="281">
        <v>44</v>
      </c>
    </row>
    <row r="25" ht="14.25">
      <c r="A25" s="46"/>
    </row>
    <row r="26" spans="1:5" ht="14.25">
      <c r="A26" s="357" t="s">
        <v>202</v>
      </c>
      <c r="B26" s="357"/>
      <c r="C26" s="357"/>
      <c r="D26" s="357"/>
      <c r="E26" s="357"/>
    </row>
    <row r="27" spans="1:5" ht="14.25">
      <c r="A27" s="357"/>
      <c r="B27" s="357"/>
      <c r="C27" s="357"/>
      <c r="D27" s="357"/>
      <c r="E27" s="357"/>
    </row>
  </sheetData>
  <sheetProtection/>
  <mergeCells count="7">
    <mergeCell ref="A26:E27"/>
    <mergeCell ref="C2:E2"/>
    <mergeCell ref="C3:E3"/>
    <mergeCell ref="A7:E7"/>
    <mergeCell ref="A19:E19"/>
    <mergeCell ref="A16:E16"/>
    <mergeCell ref="C5:E5"/>
  </mergeCells>
  <hyperlinks>
    <hyperlink ref="C2" r:id="rId1" display="www.dvresurs.ru"/>
    <hyperlink ref="C3" r:id="rId2" display="opt@dvresurs.ru"/>
    <hyperlink ref="C5:E5" r:id="rId3" display="           @fasadnokrovelnyitsent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0"/>
  <sheetViews>
    <sheetView workbookViewId="0" topLeftCell="A94">
      <selection activeCell="A85" sqref="A85"/>
    </sheetView>
  </sheetViews>
  <sheetFormatPr defaultColWidth="9.140625" defaultRowHeight="15"/>
  <cols>
    <col min="1" max="1" width="52.28125" style="0" customWidth="1"/>
    <col min="2" max="2" width="7.7109375" style="0" bestFit="1" customWidth="1"/>
    <col min="3" max="4" width="7.57421875" style="0" bestFit="1" customWidth="1"/>
    <col min="5" max="5" width="11.7109375" style="0" customWidth="1"/>
    <col min="6" max="6" width="12.00390625" style="0" customWidth="1"/>
  </cols>
  <sheetData>
    <row r="1" ht="26.25">
      <c r="A1" s="1" t="s">
        <v>198</v>
      </c>
    </row>
    <row r="2" spans="1:5" ht="21">
      <c r="A2" s="3" t="s">
        <v>414</v>
      </c>
      <c r="B2" s="3"/>
      <c r="C2" s="358" t="s">
        <v>203</v>
      </c>
      <c r="D2" s="359"/>
      <c r="E2" s="359"/>
    </row>
    <row r="3" spans="1:5" ht="21">
      <c r="A3" s="13" t="s">
        <v>200</v>
      </c>
      <c r="B3" s="3"/>
      <c r="C3" s="358" t="s">
        <v>201</v>
      </c>
      <c r="D3" s="359"/>
      <c r="E3" s="359"/>
    </row>
    <row r="4" spans="1:5" ht="6" customHeight="1">
      <c r="A4" s="13"/>
      <c r="B4" s="3"/>
      <c r="C4" s="205"/>
      <c r="D4" s="205"/>
      <c r="E4" s="205"/>
    </row>
    <row r="5" spans="1:5" ht="30" customHeight="1">
      <c r="A5" s="2"/>
      <c r="B5" s="367" t="s">
        <v>773</v>
      </c>
      <c r="C5" s="367"/>
      <c r="D5" s="367"/>
      <c r="E5" s="367"/>
    </row>
    <row r="6" spans="1:5" ht="20.25" customHeight="1">
      <c r="A6" s="112" t="s">
        <v>195</v>
      </c>
      <c r="B6" s="206" t="s">
        <v>217</v>
      </c>
      <c r="C6" s="111" t="s">
        <v>179</v>
      </c>
      <c r="D6" s="206" t="s">
        <v>180</v>
      </c>
      <c r="E6" s="111" t="s">
        <v>181</v>
      </c>
    </row>
    <row r="7" spans="1:5" ht="19.5" customHeight="1">
      <c r="A7" s="364" t="s">
        <v>169</v>
      </c>
      <c r="B7" s="365"/>
      <c r="C7" s="365"/>
      <c r="D7" s="365"/>
      <c r="E7" s="366"/>
    </row>
    <row r="8" spans="1:5" ht="14.25">
      <c r="A8" s="60" t="s">
        <v>170</v>
      </c>
      <c r="B8" s="9" t="s">
        <v>184</v>
      </c>
      <c r="C8" s="57">
        <v>24.1</v>
      </c>
      <c r="D8" s="57">
        <v>25.05</v>
      </c>
      <c r="E8" s="57">
        <v>26.5</v>
      </c>
    </row>
    <row r="9" spans="1:5" ht="14.25">
      <c r="A9" s="60" t="s">
        <v>171</v>
      </c>
      <c r="B9" s="9" t="s">
        <v>184</v>
      </c>
      <c r="C9" s="57">
        <v>24.1</v>
      </c>
      <c r="D9" s="57">
        <v>25.05</v>
      </c>
      <c r="E9" s="57">
        <v>26.5</v>
      </c>
    </row>
    <row r="10" spans="1:5" ht="27.75" customHeight="1" thickBot="1">
      <c r="A10" s="191" t="s">
        <v>172</v>
      </c>
      <c r="B10" s="153" t="s">
        <v>184</v>
      </c>
      <c r="C10" s="154">
        <v>12.9</v>
      </c>
      <c r="D10" s="154">
        <v>13.4</v>
      </c>
      <c r="E10" s="154">
        <v>14.15</v>
      </c>
    </row>
    <row r="11" spans="1:5" ht="14.25">
      <c r="A11" s="177" t="s">
        <v>558</v>
      </c>
      <c r="B11" s="11" t="s">
        <v>184</v>
      </c>
      <c r="C11" s="118">
        <v>108.5</v>
      </c>
      <c r="D11" s="118">
        <v>112.7</v>
      </c>
      <c r="E11" s="118">
        <v>119.35</v>
      </c>
    </row>
    <row r="12" spans="1:5" ht="14.25">
      <c r="A12" s="60" t="s">
        <v>557</v>
      </c>
      <c r="B12" s="9" t="s">
        <v>184</v>
      </c>
      <c r="C12" s="57">
        <v>35.2</v>
      </c>
      <c r="D12" s="57">
        <v>36.55</v>
      </c>
      <c r="E12" s="57">
        <v>38.7</v>
      </c>
    </row>
    <row r="13" spans="1:5" ht="14.25">
      <c r="A13" s="60" t="s">
        <v>556</v>
      </c>
      <c r="B13" s="9" t="s">
        <v>184</v>
      </c>
      <c r="C13" s="57">
        <v>17.6</v>
      </c>
      <c r="D13" s="57">
        <v>18.3</v>
      </c>
      <c r="E13" s="57">
        <v>19.35</v>
      </c>
    </row>
    <row r="14" spans="1:5" ht="15" thickBot="1">
      <c r="A14" s="203" t="s">
        <v>626</v>
      </c>
      <c r="B14" s="153" t="s">
        <v>184</v>
      </c>
      <c r="C14" s="154">
        <v>45.05</v>
      </c>
      <c r="D14" s="154">
        <v>46.5</v>
      </c>
      <c r="E14" s="154">
        <v>49</v>
      </c>
    </row>
    <row r="15" spans="1:5" ht="15" thickBot="1">
      <c r="A15" s="196"/>
      <c r="B15" s="197"/>
      <c r="C15" s="198"/>
      <c r="D15" s="198"/>
      <c r="E15" s="198"/>
    </row>
    <row r="16" spans="1:5" ht="14.25">
      <c r="A16" s="194" t="s">
        <v>173</v>
      </c>
      <c r="B16" s="195" t="s">
        <v>184</v>
      </c>
      <c r="C16" s="149">
        <v>27.2</v>
      </c>
      <c r="D16" s="149">
        <v>28.25</v>
      </c>
      <c r="E16" s="150">
        <v>29.95</v>
      </c>
    </row>
    <row r="17" spans="1:5" ht="14.25">
      <c r="A17" s="60" t="s">
        <v>174</v>
      </c>
      <c r="B17" s="9" t="s">
        <v>184</v>
      </c>
      <c r="C17" s="57">
        <v>27.2</v>
      </c>
      <c r="D17" s="57">
        <v>28.25</v>
      </c>
      <c r="E17" s="151">
        <v>29.95</v>
      </c>
    </row>
    <row r="18" spans="1:5" ht="28.5">
      <c r="A18" s="60" t="s">
        <v>175</v>
      </c>
      <c r="B18" s="9" t="s">
        <v>184</v>
      </c>
      <c r="C18" s="57">
        <v>14.2</v>
      </c>
      <c r="D18" s="57">
        <v>14.75</v>
      </c>
      <c r="E18" s="151">
        <v>15.6</v>
      </c>
    </row>
    <row r="19" spans="1:5" ht="14.25">
      <c r="A19" s="60" t="s">
        <v>178</v>
      </c>
      <c r="B19" s="9" t="s">
        <v>184</v>
      </c>
      <c r="C19" s="57">
        <v>112</v>
      </c>
      <c r="D19" s="57">
        <v>116.3</v>
      </c>
      <c r="E19" s="151">
        <v>123.2</v>
      </c>
    </row>
    <row r="20" spans="1:5" ht="14.25">
      <c r="A20" s="60" t="s">
        <v>177</v>
      </c>
      <c r="B20" s="9" t="s">
        <v>184</v>
      </c>
      <c r="C20" s="57">
        <v>36.35</v>
      </c>
      <c r="D20" s="57">
        <v>37.75</v>
      </c>
      <c r="E20" s="151">
        <v>39.95</v>
      </c>
    </row>
    <row r="21" spans="1:5" ht="14.25">
      <c r="A21" s="60" t="s">
        <v>176</v>
      </c>
      <c r="B21" s="9" t="s">
        <v>184</v>
      </c>
      <c r="C21" s="57">
        <v>18.15</v>
      </c>
      <c r="D21" s="57">
        <v>18.85</v>
      </c>
      <c r="E21" s="151">
        <v>20</v>
      </c>
    </row>
    <row r="22" spans="1:5" ht="15" thickBot="1">
      <c r="A22" s="191" t="s">
        <v>760</v>
      </c>
      <c r="B22" s="153" t="s">
        <v>184</v>
      </c>
      <c r="C22" s="154">
        <v>142.5</v>
      </c>
      <c r="D22" s="154">
        <v>148</v>
      </c>
      <c r="E22" s="155">
        <v>156.75</v>
      </c>
    </row>
    <row r="23" spans="1:5" ht="15" thickBot="1">
      <c r="A23" s="199"/>
      <c r="B23" s="200"/>
      <c r="C23" s="201"/>
      <c r="D23" s="201"/>
      <c r="E23" s="201"/>
    </row>
    <row r="24" spans="1:5" ht="14.25">
      <c r="A24" s="202" t="s">
        <v>484</v>
      </c>
      <c r="B24" s="195" t="s">
        <v>184</v>
      </c>
      <c r="C24" s="149">
        <v>27.8</v>
      </c>
      <c r="D24" s="149">
        <v>28.85</v>
      </c>
      <c r="E24" s="149">
        <v>30.55</v>
      </c>
    </row>
    <row r="25" spans="1:5" ht="14.25">
      <c r="A25" s="60" t="s">
        <v>485</v>
      </c>
      <c r="B25" s="9" t="s">
        <v>184</v>
      </c>
      <c r="C25" s="57">
        <v>27.8</v>
      </c>
      <c r="D25" s="57">
        <v>28.85</v>
      </c>
      <c r="E25" s="57">
        <v>30.55</v>
      </c>
    </row>
    <row r="26" spans="1:5" ht="14.25">
      <c r="A26" s="60" t="s">
        <v>486</v>
      </c>
      <c r="B26" s="9" t="s">
        <v>184</v>
      </c>
      <c r="C26" s="57">
        <v>14.5</v>
      </c>
      <c r="D26" s="57">
        <v>15.05</v>
      </c>
      <c r="E26" s="57">
        <v>15.95</v>
      </c>
    </row>
    <row r="27" spans="1:5" ht="14.25">
      <c r="A27" s="60" t="s">
        <v>489</v>
      </c>
      <c r="B27" s="9" t="s">
        <v>184</v>
      </c>
      <c r="C27" s="57">
        <v>117.65</v>
      </c>
      <c r="D27" s="57">
        <v>122.2</v>
      </c>
      <c r="E27" s="57">
        <v>129.4</v>
      </c>
    </row>
    <row r="28" spans="1:5" ht="14.25">
      <c r="A28" s="60" t="s">
        <v>488</v>
      </c>
      <c r="B28" s="9" t="s">
        <v>184</v>
      </c>
      <c r="C28" s="57">
        <v>38.15</v>
      </c>
      <c r="D28" s="57">
        <v>39.6</v>
      </c>
      <c r="E28" s="57">
        <v>42</v>
      </c>
    </row>
    <row r="29" spans="1:5" ht="14.25">
      <c r="A29" s="60" t="s">
        <v>487</v>
      </c>
      <c r="B29" s="9" t="s">
        <v>184</v>
      </c>
      <c r="C29" s="57">
        <v>19.1</v>
      </c>
      <c r="D29" s="57">
        <v>19.8</v>
      </c>
      <c r="E29" s="57">
        <v>21</v>
      </c>
    </row>
    <row r="30" spans="1:5" ht="14.25">
      <c r="A30" s="60" t="s">
        <v>761</v>
      </c>
      <c r="B30" s="9" t="s">
        <v>184</v>
      </c>
      <c r="C30" s="57">
        <v>158</v>
      </c>
      <c r="D30" s="57">
        <v>164.05</v>
      </c>
      <c r="E30" s="57">
        <v>173.8</v>
      </c>
    </row>
    <row r="31" spans="1:5" ht="15.75" thickBot="1">
      <c r="A31" s="364" t="s">
        <v>769</v>
      </c>
      <c r="B31" s="365"/>
      <c r="C31" s="365"/>
      <c r="D31" s="365"/>
      <c r="E31" s="366"/>
    </row>
    <row r="32" spans="1:5" ht="14.25">
      <c r="A32" s="202" t="s">
        <v>770</v>
      </c>
      <c r="B32" s="195" t="s">
        <v>184</v>
      </c>
      <c r="C32" s="149">
        <v>27.8</v>
      </c>
      <c r="D32" s="149">
        <v>28.85</v>
      </c>
      <c r="E32" s="149">
        <v>30.55</v>
      </c>
    </row>
    <row r="33" spans="1:5" ht="14.25">
      <c r="A33" s="60" t="s">
        <v>771</v>
      </c>
      <c r="B33" s="9" t="s">
        <v>184</v>
      </c>
      <c r="C33" s="57">
        <v>27.8</v>
      </c>
      <c r="D33" s="57">
        <v>28.85</v>
      </c>
      <c r="E33" s="57">
        <v>30.55</v>
      </c>
    </row>
    <row r="34" spans="1:5" ht="14.25">
      <c r="A34" s="60" t="s">
        <v>772</v>
      </c>
      <c r="B34" s="9" t="s">
        <v>184</v>
      </c>
      <c r="C34" s="57">
        <v>14.5</v>
      </c>
      <c r="D34" s="57">
        <v>15.05</v>
      </c>
      <c r="E34" s="57">
        <v>15.95</v>
      </c>
    </row>
    <row r="35" spans="1:5" ht="18" customHeight="1">
      <c r="A35" s="379" t="s">
        <v>401</v>
      </c>
      <c r="B35" s="380"/>
      <c r="C35" s="380"/>
      <c r="D35" s="380"/>
      <c r="E35" s="380"/>
    </row>
    <row r="36" spans="1:5" ht="18" customHeight="1">
      <c r="A36" s="47" t="s">
        <v>267</v>
      </c>
      <c r="B36" s="41" t="s">
        <v>184</v>
      </c>
      <c r="C36" s="57">
        <v>5.45</v>
      </c>
      <c r="D36" s="57">
        <v>5.65</v>
      </c>
      <c r="E36" s="57">
        <v>6.05</v>
      </c>
    </row>
    <row r="37" spans="1:5" ht="18" customHeight="1">
      <c r="A37" s="47" t="s">
        <v>268</v>
      </c>
      <c r="B37" s="41" t="s">
        <v>184</v>
      </c>
      <c r="C37" s="57">
        <v>8.8</v>
      </c>
      <c r="D37" s="57">
        <v>9.1</v>
      </c>
      <c r="E37" s="57">
        <v>9.7</v>
      </c>
    </row>
    <row r="38" spans="1:5" ht="18" customHeight="1">
      <c r="A38" s="47" t="s">
        <v>402</v>
      </c>
      <c r="B38" s="41" t="s">
        <v>184</v>
      </c>
      <c r="C38" s="57">
        <v>74.3</v>
      </c>
      <c r="D38" s="57">
        <v>76.65</v>
      </c>
      <c r="E38" s="57">
        <v>80.75</v>
      </c>
    </row>
    <row r="39" spans="1:5" ht="18" customHeight="1">
      <c r="A39" s="47" t="s">
        <v>403</v>
      </c>
      <c r="B39" s="41" t="s">
        <v>184</v>
      </c>
      <c r="C39" s="57">
        <v>12.4</v>
      </c>
      <c r="D39" s="57">
        <v>12.85</v>
      </c>
      <c r="E39" s="57">
        <v>13.5</v>
      </c>
    </row>
    <row r="40" spans="1:5" ht="18" customHeight="1">
      <c r="A40" s="47" t="s">
        <v>404</v>
      </c>
      <c r="B40" s="41" t="s">
        <v>184</v>
      </c>
      <c r="C40" s="57">
        <v>24.75</v>
      </c>
      <c r="D40" s="57">
        <v>25.6</v>
      </c>
      <c r="E40" s="57">
        <v>26.95</v>
      </c>
    </row>
    <row r="41" spans="1:5" ht="18" customHeight="1">
      <c r="A41" s="47" t="s">
        <v>626</v>
      </c>
      <c r="B41" s="41" t="s">
        <v>184</v>
      </c>
      <c r="C41" s="57">
        <v>45.05</v>
      </c>
      <c r="D41" s="57">
        <v>46.5</v>
      </c>
      <c r="E41" s="57">
        <v>49</v>
      </c>
    </row>
    <row r="42" spans="1:5" ht="28.5" customHeight="1">
      <c r="A42" s="372" t="s">
        <v>400</v>
      </c>
      <c r="B42" s="372"/>
      <c r="C42" s="372"/>
      <c r="D42" s="372"/>
      <c r="E42" s="372"/>
    </row>
    <row r="43" spans="1:5" ht="16.5" customHeight="1">
      <c r="A43" s="15" t="s">
        <v>270</v>
      </c>
      <c r="B43" s="9" t="s">
        <v>184</v>
      </c>
      <c r="C43" s="57">
        <v>153</v>
      </c>
      <c r="D43" s="57">
        <v>153</v>
      </c>
      <c r="E43" s="57">
        <v>156.1</v>
      </c>
    </row>
    <row r="44" spans="1:5" ht="16.5" customHeight="1">
      <c r="A44" s="15" t="s">
        <v>271</v>
      </c>
      <c r="B44" s="9" t="s">
        <v>184</v>
      </c>
      <c r="C44" s="57">
        <v>24.5</v>
      </c>
      <c r="D44" s="57">
        <v>24.5</v>
      </c>
      <c r="E44" s="57">
        <v>25</v>
      </c>
    </row>
    <row r="45" spans="1:5" ht="16.5" customHeight="1">
      <c r="A45" s="15" t="s">
        <v>272</v>
      </c>
      <c r="B45" s="9" t="s">
        <v>184</v>
      </c>
      <c r="C45" s="57">
        <v>49</v>
      </c>
      <c r="D45" s="57">
        <v>49</v>
      </c>
      <c r="E45" s="57">
        <v>49.95</v>
      </c>
    </row>
    <row r="46" spans="1:5" ht="16.5" customHeight="1">
      <c r="A46" s="15" t="s">
        <v>273</v>
      </c>
      <c r="B46" s="9" t="s">
        <v>184</v>
      </c>
      <c r="C46" s="57">
        <v>159.15</v>
      </c>
      <c r="D46" s="57">
        <v>159.15</v>
      </c>
      <c r="E46" s="57">
        <v>162.35</v>
      </c>
    </row>
    <row r="47" spans="1:5" ht="27.75" customHeight="1">
      <c r="A47" s="372" t="s">
        <v>269</v>
      </c>
      <c r="B47" s="372"/>
      <c r="C47" s="372"/>
      <c r="D47" s="372"/>
      <c r="E47" s="372"/>
    </row>
    <row r="48" spans="1:5" ht="14.25">
      <c r="A48" s="208" t="s">
        <v>779</v>
      </c>
      <c r="B48" s="9" t="s">
        <v>184</v>
      </c>
      <c r="C48" s="57">
        <v>53</v>
      </c>
      <c r="D48" s="57">
        <v>55</v>
      </c>
      <c r="E48" s="57">
        <v>57</v>
      </c>
    </row>
    <row r="49" spans="1:5" ht="14.25">
      <c r="A49" s="18" t="s">
        <v>274</v>
      </c>
      <c r="B49" s="9" t="s">
        <v>184</v>
      </c>
      <c r="C49" s="57">
        <v>835</v>
      </c>
      <c r="D49" s="57">
        <v>835</v>
      </c>
      <c r="E49" s="57">
        <v>835</v>
      </c>
    </row>
    <row r="50" spans="1:5" ht="28.5">
      <c r="A50" s="18" t="s">
        <v>275</v>
      </c>
      <c r="B50" s="9" t="s">
        <v>184</v>
      </c>
      <c r="C50" s="102">
        <f>C49+C48*4</f>
        <v>1047</v>
      </c>
      <c r="D50" s="102">
        <f>D49+D48*4</f>
        <v>1055</v>
      </c>
      <c r="E50" s="102">
        <f>E49+E48*4</f>
        <v>1063</v>
      </c>
    </row>
    <row r="51" spans="1:5" ht="14.25">
      <c r="A51" s="18" t="s">
        <v>276</v>
      </c>
      <c r="B51" s="9" t="s">
        <v>184</v>
      </c>
      <c r="C51" s="57">
        <v>933</v>
      </c>
      <c r="D51" s="57">
        <v>933</v>
      </c>
      <c r="E51" s="57">
        <v>933</v>
      </c>
    </row>
    <row r="52" spans="1:5" ht="21" customHeight="1">
      <c r="A52" s="18" t="s">
        <v>277</v>
      </c>
      <c r="B52" s="9" t="s">
        <v>184</v>
      </c>
      <c r="C52" s="102">
        <f>C51+4*C48</f>
        <v>1145</v>
      </c>
      <c r="D52" s="102">
        <f>D51+4*D48</f>
        <v>1153</v>
      </c>
      <c r="E52" s="102">
        <f>E51+4*E48</f>
        <v>1161</v>
      </c>
    </row>
    <row r="53" spans="1:5" ht="20.25" customHeight="1">
      <c r="A53" s="18" t="s">
        <v>278</v>
      </c>
      <c r="B53" s="9" t="s">
        <v>184</v>
      </c>
      <c r="C53" s="57">
        <v>1497</v>
      </c>
      <c r="D53" s="57">
        <v>1497</v>
      </c>
      <c r="E53" s="57">
        <v>1497</v>
      </c>
    </row>
    <row r="54" spans="1:5" ht="29.25" customHeight="1">
      <c r="A54" s="208" t="s">
        <v>777</v>
      </c>
      <c r="B54" s="210" t="s">
        <v>184</v>
      </c>
      <c r="C54" s="57">
        <v>860</v>
      </c>
      <c r="D54" s="57">
        <v>886</v>
      </c>
      <c r="E54" s="57">
        <v>932</v>
      </c>
    </row>
    <row r="55" spans="1:5" ht="29.25" customHeight="1">
      <c r="A55" s="47" t="s">
        <v>4</v>
      </c>
      <c r="B55" s="41" t="s">
        <v>184</v>
      </c>
      <c r="C55" s="57">
        <v>702</v>
      </c>
      <c r="D55" s="57">
        <v>724</v>
      </c>
      <c r="E55" s="57">
        <v>763</v>
      </c>
    </row>
    <row r="56" spans="1:6" ht="25.5" customHeight="1">
      <c r="A56" s="47" t="s">
        <v>3</v>
      </c>
      <c r="B56" s="41" t="s">
        <v>184</v>
      </c>
      <c r="C56" s="57">
        <v>272</v>
      </c>
      <c r="D56" s="57">
        <v>280</v>
      </c>
      <c r="E56" s="57">
        <v>295</v>
      </c>
      <c r="F56" s="42"/>
    </row>
    <row r="57" spans="1:6" ht="25.5" customHeight="1">
      <c r="A57" s="209" t="s">
        <v>778</v>
      </c>
      <c r="B57" s="210" t="s">
        <v>184</v>
      </c>
      <c r="C57" s="57">
        <v>587</v>
      </c>
      <c r="D57" s="57">
        <v>607</v>
      </c>
      <c r="E57" s="57">
        <v>638</v>
      </c>
      <c r="F57" s="42"/>
    </row>
    <row r="58" spans="1:6" ht="29.25" customHeight="1">
      <c r="A58" s="208" t="s">
        <v>683</v>
      </c>
      <c r="B58" s="210" t="s">
        <v>184</v>
      </c>
      <c r="C58" s="57">
        <v>587</v>
      </c>
      <c r="D58" s="57">
        <v>607</v>
      </c>
      <c r="E58" s="57">
        <v>638</v>
      </c>
      <c r="F58" s="42"/>
    </row>
    <row r="59" spans="1:5" ht="27" customHeight="1">
      <c r="A59" s="373" t="s">
        <v>280</v>
      </c>
      <c r="B59" s="374"/>
      <c r="C59" s="374"/>
      <c r="D59" s="374"/>
      <c r="E59" s="375"/>
    </row>
    <row r="60" spans="1:6" ht="14.25">
      <c r="A60" s="239" t="s">
        <v>727</v>
      </c>
      <c r="B60" s="9" t="s">
        <v>184</v>
      </c>
      <c r="C60" s="57">
        <v>78</v>
      </c>
      <c r="D60" s="57">
        <v>82</v>
      </c>
      <c r="E60" s="57">
        <v>85</v>
      </c>
      <c r="F60" s="48"/>
    </row>
    <row r="61" spans="1:6" ht="14.25">
      <c r="A61" s="240" t="s">
        <v>694</v>
      </c>
      <c r="B61" s="9" t="s">
        <v>184</v>
      </c>
      <c r="C61" s="57">
        <v>94.9</v>
      </c>
      <c r="D61" s="57">
        <v>98.2</v>
      </c>
      <c r="E61" s="57">
        <v>103.1</v>
      </c>
      <c r="F61" s="48"/>
    </row>
    <row r="62" spans="1:6" ht="14.25">
      <c r="A62" s="239" t="s">
        <v>728</v>
      </c>
      <c r="B62" s="9" t="s">
        <v>184</v>
      </c>
      <c r="C62" s="57">
        <v>101</v>
      </c>
      <c r="D62" s="57">
        <v>105</v>
      </c>
      <c r="E62" s="57">
        <v>111</v>
      </c>
      <c r="F62" s="48"/>
    </row>
    <row r="63" spans="1:6" ht="14.25">
      <c r="A63" s="239" t="s">
        <v>483</v>
      </c>
      <c r="B63" s="9" t="s">
        <v>184</v>
      </c>
      <c r="C63" s="57">
        <v>118</v>
      </c>
      <c r="D63" s="57">
        <v>125</v>
      </c>
      <c r="E63" s="57">
        <v>131</v>
      </c>
      <c r="F63" s="49"/>
    </row>
    <row r="64" spans="1:6" ht="32.25" customHeight="1">
      <c r="A64" s="239" t="s">
        <v>726</v>
      </c>
      <c r="B64" s="9" t="s">
        <v>184</v>
      </c>
      <c r="C64" s="57">
        <v>113</v>
      </c>
      <c r="D64" s="57">
        <v>118</v>
      </c>
      <c r="E64" s="57">
        <v>128</v>
      </c>
      <c r="F64" s="49"/>
    </row>
    <row r="65" spans="1:6" ht="32.25" customHeight="1">
      <c r="A65" s="239" t="s">
        <v>725</v>
      </c>
      <c r="B65" s="9" t="s">
        <v>184</v>
      </c>
      <c r="C65" s="57">
        <v>113</v>
      </c>
      <c r="D65" s="57">
        <v>118</v>
      </c>
      <c r="E65" s="57">
        <v>128</v>
      </c>
      <c r="F65" s="49"/>
    </row>
    <row r="66" spans="1:6" ht="14.25">
      <c r="A66" s="240" t="s">
        <v>279</v>
      </c>
      <c r="B66" s="9" t="s">
        <v>184</v>
      </c>
      <c r="C66" s="57">
        <v>231</v>
      </c>
      <c r="D66" s="57">
        <v>231</v>
      </c>
      <c r="E66" s="57">
        <v>231</v>
      </c>
      <c r="F66" s="48"/>
    </row>
    <row r="67" spans="1:6" ht="35.25" customHeight="1">
      <c r="A67" s="240" t="s">
        <v>460</v>
      </c>
      <c r="B67" s="9" t="s">
        <v>184</v>
      </c>
      <c r="C67" s="57">
        <v>381</v>
      </c>
      <c r="D67" s="57">
        <v>392</v>
      </c>
      <c r="E67" s="57">
        <v>414</v>
      </c>
      <c r="F67" s="48"/>
    </row>
    <row r="68" spans="1:6" ht="35.25" customHeight="1">
      <c r="A68" s="241" t="s">
        <v>459</v>
      </c>
      <c r="B68" s="9" t="s">
        <v>233</v>
      </c>
      <c r="C68" s="57">
        <v>196</v>
      </c>
      <c r="D68" s="57">
        <v>202</v>
      </c>
      <c r="E68" s="57">
        <v>217</v>
      </c>
      <c r="F68" s="49"/>
    </row>
    <row r="69" spans="1:6" ht="31.5" customHeight="1">
      <c r="A69" s="241" t="s">
        <v>462</v>
      </c>
      <c r="B69" s="9" t="s">
        <v>233</v>
      </c>
      <c r="C69" s="57">
        <v>161</v>
      </c>
      <c r="D69" s="57">
        <v>166</v>
      </c>
      <c r="E69" s="57">
        <v>177</v>
      </c>
      <c r="F69" s="49"/>
    </row>
    <row r="70" spans="1:6" ht="32.25" customHeight="1" thickBot="1">
      <c r="A70" s="241" t="s">
        <v>461</v>
      </c>
      <c r="B70" s="9" t="s">
        <v>184</v>
      </c>
      <c r="C70" s="57">
        <v>161</v>
      </c>
      <c r="D70" s="57">
        <v>166</v>
      </c>
      <c r="E70" s="57">
        <v>177</v>
      </c>
      <c r="F70" s="48"/>
    </row>
    <row r="71" spans="1:6" ht="24" customHeight="1">
      <c r="A71" s="376" t="s">
        <v>452</v>
      </c>
      <c r="B71" s="377"/>
      <c r="C71" s="377"/>
      <c r="D71" s="377"/>
      <c r="E71" s="378"/>
      <c r="F71" s="42"/>
    </row>
    <row r="72" spans="1:6" ht="24" customHeight="1" thickBot="1">
      <c r="A72" s="144" t="s">
        <v>453</v>
      </c>
      <c r="B72" s="20" t="s">
        <v>184</v>
      </c>
      <c r="C72" s="117">
        <v>236</v>
      </c>
      <c r="D72" s="117">
        <v>241</v>
      </c>
      <c r="E72" s="117">
        <v>254</v>
      </c>
      <c r="F72" s="42"/>
    </row>
    <row r="73" spans="1:6" ht="24" customHeight="1">
      <c r="A73" s="147" t="s">
        <v>454</v>
      </c>
      <c r="B73" s="148" t="s">
        <v>184</v>
      </c>
      <c r="C73" s="149">
        <v>120</v>
      </c>
      <c r="D73" s="149">
        <v>123</v>
      </c>
      <c r="E73" s="150">
        <v>129</v>
      </c>
      <c r="F73" s="42"/>
    </row>
    <row r="74" spans="1:6" ht="24" customHeight="1">
      <c r="A74" s="144" t="s">
        <v>455</v>
      </c>
      <c r="B74" s="20" t="s">
        <v>184</v>
      </c>
      <c r="C74" s="57">
        <v>160</v>
      </c>
      <c r="D74" s="57">
        <v>164</v>
      </c>
      <c r="E74" s="151">
        <v>172</v>
      </c>
      <c r="F74" s="42"/>
    </row>
    <row r="75" spans="1:6" ht="24" customHeight="1">
      <c r="A75" s="144" t="s">
        <v>456</v>
      </c>
      <c r="B75" s="20" t="s">
        <v>184</v>
      </c>
      <c r="C75" s="57">
        <v>178</v>
      </c>
      <c r="D75" s="57">
        <v>184</v>
      </c>
      <c r="E75" s="151">
        <v>196</v>
      </c>
      <c r="F75" s="42"/>
    </row>
    <row r="76" spans="1:6" ht="24" customHeight="1" thickBot="1">
      <c r="A76" s="152" t="s">
        <v>457</v>
      </c>
      <c r="B76" s="153" t="s">
        <v>184</v>
      </c>
      <c r="C76" s="154">
        <v>237</v>
      </c>
      <c r="D76" s="154">
        <v>245</v>
      </c>
      <c r="E76" s="155">
        <v>262</v>
      </c>
      <c r="F76" s="42"/>
    </row>
    <row r="77" spans="1:6" ht="24" customHeight="1">
      <c r="A77" s="147" t="s">
        <v>563</v>
      </c>
      <c r="B77" s="148" t="s">
        <v>184</v>
      </c>
      <c r="C77" s="149">
        <v>233</v>
      </c>
      <c r="D77" s="149">
        <v>239</v>
      </c>
      <c r="E77" s="149">
        <v>254</v>
      </c>
      <c r="F77" s="42"/>
    </row>
    <row r="78" spans="1:6" ht="24" customHeight="1">
      <c r="A78" s="144" t="s">
        <v>564</v>
      </c>
      <c r="B78" s="20" t="s">
        <v>184</v>
      </c>
      <c r="C78" s="57">
        <v>311</v>
      </c>
      <c r="D78" s="57">
        <v>319</v>
      </c>
      <c r="E78" s="57">
        <v>339</v>
      </c>
      <c r="F78" s="42"/>
    </row>
    <row r="79" spans="1:6" ht="24" customHeight="1">
      <c r="A79" s="144" t="s">
        <v>565</v>
      </c>
      <c r="B79" s="20" t="s">
        <v>184</v>
      </c>
      <c r="C79" s="57">
        <v>374</v>
      </c>
      <c r="D79" s="57">
        <v>383</v>
      </c>
      <c r="E79" s="57">
        <v>404</v>
      </c>
      <c r="F79" s="42"/>
    </row>
    <row r="80" spans="1:5" ht="24" customHeight="1" thickBot="1">
      <c r="A80" s="152" t="s">
        <v>566</v>
      </c>
      <c r="B80" s="153" t="s">
        <v>184</v>
      </c>
      <c r="C80" s="154">
        <v>498</v>
      </c>
      <c r="D80" s="154">
        <v>510</v>
      </c>
      <c r="E80" s="154">
        <v>539</v>
      </c>
    </row>
    <row r="81" spans="1:5" ht="24" customHeight="1">
      <c r="A81" s="145" t="s">
        <v>490</v>
      </c>
      <c r="B81" s="146" t="s">
        <v>184</v>
      </c>
      <c r="C81" s="118">
        <v>241.95</v>
      </c>
      <c r="D81" s="118">
        <v>251.25</v>
      </c>
      <c r="E81" s="118">
        <v>266.15</v>
      </c>
    </row>
    <row r="82" spans="1:5" ht="18" customHeight="1">
      <c r="A82" s="156" t="s">
        <v>458</v>
      </c>
      <c r="B82" s="156"/>
      <c r="C82" s="156"/>
      <c r="D82" s="156"/>
      <c r="E82" s="156"/>
    </row>
    <row r="83" spans="1:6" ht="18" customHeight="1">
      <c r="A83" s="115" t="s">
        <v>568</v>
      </c>
      <c r="B83" s="18" t="s">
        <v>184</v>
      </c>
      <c r="C83" s="57">
        <v>257</v>
      </c>
      <c r="D83" s="57">
        <v>257</v>
      </c>
      <c r="E83" s="57">
        <v>257</v>
      </c>
      <c r="F83" s="370" t="s">
        <v>693</v>
      </c>
    </row>
    <row r="84" spans="1:6" ht="18" customHeight="1">
      <c r="A84" s="115" t="s">
        <v>687</v>
      </c>
      <c r="B84" s="18" t="s">
        <v>184</v>
      </c>
      <c r="C84" s="57">
        <v>111</v>
      </c>
      <c r="D84" s="57">
        <v>111</v>
      </c>
      <c r="E84" s="57">
        <v>111</v>
      </c>
      <c r="F84" s="371"/>
    </row>
    <row r="85" spans="1:6" ht="18" customHeight="1">
      <c r="A85" s="115" t="s">
        <v>569</v>
      </c>
      <c r="B85" s="18" t="s">
        <v>184</v>
      </c>
      <c r="C85" s="57">
        <v>310</v>
      </c>
      <c r="D85" s="57">
        <v>310</v>
      </c>
      <c r="E85" s="57">
        <v>310</v>
      </c>
      <c r="F85" s="371"/>
    </row>
    <row r="86" spans="1:6" ht="18" customHeight="1">
      <c r="A86" s="115" t="s">
        <v>688</v>
      </c>
      <c r="B86" s="11" t="s">
        <v>184</v>
      </c>
      <c r="C86" s="57">
        <v>201</v>
      </c>
      <c r="D86" s="57">
        <v>201</v>
      </c>
      <c r="E86" s="57">
        <v>201</v>
      </c>
      <c r="F86" s="371"/>
    </row>
    <row r="87" spans="1:6" ht="18" customHeight="1">
      <c r="A87" s="115" t="s">
        <v>570</v>
      </c>
      <c r="B87" s="9" t="s">
        <v>184</v>
      </c>
      <c r="C87" s="57">
        <v>230</v>
      </c>
      <c r="D87" s="57">
        <v>230</v>
      </c>
      <c r="E87" s="57">
        <v>230</v>
      </c>
      <c r="F87" s="371"/>
    </row>
    <row r="88" spans="1:6" ht="18" customHeight="1">
      <c r="A88" s="115" t="s">
        <v>571</v>
      </c>
      <c r="B88" s="9" t="s">
        <v>184</v>
      </c>
      <c r="C88" s="57">
        <v>277</v>
      </c>
      <c r="D88" s="57">
        <v>277</v>
      </c>
      <c r="E88" s="57">
        <v>277</v>
      </c>
      <c r="F88" s="371"/>
    </row>
    <row r="89" spans="1:6" ht="18" customHeight="1">
      <c r="A89" s="115" t="s">
        <v>689</v>
      </c>
      <c r="B89" s="9" t="s">
        <v>184</v>
      </c>
      <c r="C89" s="57">
        <v>87</v>
      </c>
      <c r="D89" s="57">
        <v>87</v>
      </c>
      <c r="E89" s="57">
        <v>87</v>
      </c>
      <c r="F89" s="371"/>
    </row>
    <row r="90" spans="1:6" ht="18" customHeight="1">
      <c r="A90" s="115" t="s">
        <v>690</v>
      </c>
      <c r="B90" s="9" t="s">
        <v>184</v>
      </c>
      <c r="C90" s="57">
        <v>107</v>
      </c>
      <c r="D90" s="57">
        <v>107</v>
      </c>
      <c r="E90" s="57">
        <v>107</v>
      </c>
      <c r="F90" s="371"/>
    </row>
    <row r="91" spans="1:6" ht="18" customHeight="1">
      <c r="A91" s="115" t="s">
        <v>691</v>
      </c>
      <c r="B91" s="9" t="s">
        <v>184</v>
      </c>
      <c r="C91" s="57">
        <v>124</v>
      </c>
      <c r="D91" s="57">
        <v>124</v>
      </c>
      <c r="E91" s="57">
        <v>124</v>
      </c>
      <c r="F91" s="371"/>
    </row>
    <row r="92" spans="1:6" ht="18" customHeight="1">
      <c r="A92" s="115" t="s">
        <v>572</v>
      </c>
      <c r="B92" s="9" t="s">
        <v>184</v>
      </c>
      <c r="C92" s="57">
        <v>111</v>
      </c>
      <c r="D92" s="57">
        <v>111</v>
      </c>
      <c r="E92" s="57">
        <v>111</v>
      </c>
      <c r="F92" s="113"/>
    </row>
    <row r="93" spans="1:6" ht="18" customHeight="1">
      <c r="A93" s="115" t="s">
        <v>692</v>
      </c>
      <c r="B93" s="18" t="s">
        <v>184</v>
      </c>
      <c r="C93" s="57">
        <v>117</v>
      </c>
      <c r="D93" s="57">
        <v>117</v>
      </c>
      <c r="E93" s="57">
        <v>117</v>
      </c>
      <c r="F93" s="113"/>
    </row>
    <row r="94" spans="1:6" ht="18" customHeight="1" thickBot="1">
      <c r="A94" s="115" t="s">
        <v>573</v>
      </c>
      <c r="B94" s="30" t="s">
        <v>184</v>
      </c>
      <c r="C94" s="117">
        <v>145</v>
      </c>
      <c r="D94" s="117">
        <v>145</v>
      </c>
      <c r="E94" s="117">
        <v>145</v>
      </c>
      <c r="F94" s="113"/>
    </row>
    <row r="95" spans="1:6" ht="18" customHeight="1" thickBot="1">
      <c r="A95" s="157" t="s">
        <v>567</v>
      </c>
      <c r="B95" s="368"/>
      <c r="C95" s="368"/>
      <c r="D95" s="368"/>
      <c r="E95" s="369"/>
      <c r="F95" s="113"/>
    </row>
    <row r="96" spans="1:6" ht="18" customHeight="1">
      <c r="A96" s="120" t="s">
        <v>684</v>
      </c>
      <c r="B96" s="11" t="s">
        <v>184</v>
      </c>
      <c r="C96" s="118">
        <v>173</v>
      </c>
      <c r="D96" s="118">
        <v>173</v>
      </c>
      <c r="E96" s="118">
        <v>173</v>
      </c>
      <c r="F96" s="113"/>
    </row>
    <row r="97" spans="1:6" ht="18" customHeight="1">
      <c r="A97" s="114" t="s">
        <v>685</v>
      </c>
      <c r="B97" s="18" t="s">
        <v>184</v>
      </c>
      <c r="C97" s="57">
        <v>94</v>
      </c>
      <c r="D97" s="57">
        <v>94</v>
      </c>
      <c r="E97" s="57">
        <v>94</v>
      </c>
      <c r="F97" s="113"/>
    </row>
    <row r="98" spans="1:6" ht="18" customHeight="1">
      <c r="A98" s="114" t="s">
        <v>686</v>
      </c>
      <c r="B98" s="18" t="s">
        <v>184</v>
      </c>
      <c r="C98" s="57">
        <v>93</v>
      </c>
      <c r="D98" s="57">
        <v>93</v>
      </c>
      <c r="E98" s="57">
        <v>93</v>
      </c>
      <c r="F98" s="113"/>
    </row>
    <row r="100" spans="1:5" ht="52.5" customHeight="1">
      <c r="A100" s="350" t="s">
        <v>202</v>
      </c>
      <c r="B100" s="350"/>
      <c r="C100" s="350"/>
      <c r="D100" s="350"/>
      <c r="E100" s="350"/>
    </row>
  </sheetData>
  <sheetProtection/>
  <mergeCells count="13">
    <mergeCell ref="C2:E2"/>
    <mergeCell ref="C3:E3"/>
    <mergeCell ref="A47:E47"/>
    <mergeCell ref="A71:E71"/>
    <mergeCell ref="A35:E35"/>
    <mergeCell ref="A7:E7"/>
    <mergeCell ref="A31:E31"/>
    <mergeCell ref="B5:E5"/>
    <mergeCell ref="B95:E95"/>
    <mergeCell ref="F83:F91"/>
    <mergeCell ref="A100:E100"/>
    <mergeCell ref="A42:E42"/>
    <mergeCell ref="A59:E59"/>
  </mergeCells>
  <hyperlinks>
    <hyperlink ref="C2" r:id="rId1" display="www.dvresurs.ru"/>
    <hyperlink ref="C3" r:id="rId2" display="opt@dvresurs.ru"/>
    <hyperlink ref="B5:E5" r:id="rId3" display="       @fasadnokrovelnyitsentr"/>
  </hyperlink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151"/>
  <sheetViews>
    <sheetView workbookViewId="0" topLeftCell="A58">
      <selection activeCell="C53" sqref="C53"/>
    </sheetView>
  </sheetViews>
  <sheetFormatPr defaultColWidth="9.140625" defaultRowHeight="15"/>
  <cols>
    <col min="1" max="1" width="54.7109375" style="0" customWidth="1"/>
    <col min="3" max="3" width="12.28125" style="0" customWidth="1"/>
    <col min="4" max="4" width="12.28125" style="0" bestFit="1" customWidth="1"/>
    <col min="5" max="5" width="12.28125" style="0" customWidth="1"/>
  </cols>
  <sheetData>
    <row r="1" ht="26.25">
      <c r="A1" s="1" t="s">
        <v>198</v>
      </c>
    </row>
    <row r="2" spans="1:5" ht="18.75">
      <c r="A2" s="3" t="s">
        <v>199</v>
      </c>
      <c r="B2" s="3"/>
      <c r="C2" s="284" t="s">
        <v>203</v>
      </c>
      <c r="D2" s="284"/>
      <c r="E2" s="284"/>
    </row>
    <row r="3" spans="1:5" ht="18.75">
      <c r="A3" s="13" t="s">
        <v>780</v>
      </c>
      <c r="B3" s="3"/>
      <c r="C3" s="381" t="s">
        <v>781</v>
      </c>
      <c r="D3" s="284"/>
      <c r="E3" s="284"/>
    </row>
    <row r="4" spans="1:6" ht="26.25" customHeight="1">
      <c r="A4" s="2"/>
      <c r="C4" s="385" t="s">
        <v>766</v>
      </c>
      <c r="D4" s="386"/>
      <c r="E4" s="386"/>
      <c r="F4" s="386"/>
    </row>
    <row r="5" spans="1:5" ht="19.5" customHeight="1">
      <c r="A5" s="4" t="s">
        <v>195</v>
      </c>
      <c r="B5" s="5" t="s">
        <v>217</v>
      </c>
      <c r="C5" s="5" t="s">
        <v>179</v>
      </c>
      <c r="D5" s="5" t="s">
        <v>180</v>
      </c>
      <c r="E5" s="5" t="s">
        <v>181</v>
      </c>
    </row>
    <row r="6" spans="1:5" ht="24" customHeight="1">
      <c r="A6" s="382" t="s">
        <v>239</v>
      </c>
      <c r="B6" s="382"/>
      <c r="C6" s="382"/>
      <c r="D6" s="382"/>
      <c r="E6" s="382"/>
    </row>
    <row r="7" spans="1:5" ht="17.25" customHeight="1">
      <c r="A7" s="242" t="s">
        <v>34</v>
      </c>
      <c r="B7" s="249" t="s">
        <v>184</v>
      </c>
      <c r="C7" s="166">
        <v>2260</v>
      </c>
      <c r="D7" s="166">
        <v>2341</v>
      </c>
      <c r="E7" s="166">
        <v>2443</v>
      </c>
    </row>
    <row r="8" spans="1:5" ht="17.25" customHeight="1">
      <c r="A8" s="242" t="s">
        <v>35</v>
      </c>
      <c r="B8" s="249" t="s">
        <v>184</v>
      </c>
      <c r="C8" s="166">
        <v>2260</v>
      </c>
      <c r="D8" s="166">
        <v>2341</v>
      </c>
      <c r="E8" s="166">
        <v>2443</v>
      </c>
    </row>
    <row r="9" spans="1:5" ht="17.25" customHeight="1">
      <c r="A9" s="242" t="s">
        <v>36</v>
      </c>
      <c r="B9" s="249" t="s">
        <v>184</v>
      </c>
      <c r="C9" s="166">
        <v>2260</v>
      </c>
      <c r="D9" s="166">
        <v>2341</v>
      </c>
      <c r="E9" s="166">
        <v>2443</v>
      </c>
    </row>
    <row r="10" spans="1:5" ht="17.25" customHeight="1">
      <c r="A10" s="242" t="s">
        <v>37</v>
      </c>
      <c r="B10" s="249" t="s">
        <v>184</v>
      </c>
      <c r="C10" s="166">
        <v>2948</v>
      </c>
      <c r="D10" s="166">
        <v>3050</v>
      </c>
      <c r="E10" s="166">
        <v>3213</v>
      </c>
    </row>
    <row r="11" spans="1:5" ht="17.25" customHeight="1">
      <c r="A11" s="242" t="s">
        <v>38</v>
      </c>
      <c r="B11" s="249" t="s">
        <v>184</v>
      </c>
      <c r="C11" s="166">
        <v>2948</v>
      </c>
      <c r="D11" s="166">
        <v>3050</v>
      </c>
      <c r="E11" s="166">
        <v>3213</v>
      </c>
    </row>
    <row r="12" spans="1:5" ht="17.25" customHeight="1">
      <c r="A12" s="242" t="s">
        <v>39</v>
      </c>
      <c r="B12" s="249" t="s">
        <v>184</v>
      </c>
      <c r="C12" s="166">
        <v>2948</v>
      </c>
      <c r="D12" s="166">
        <v>3050</v>
      </c>
      <c r="E12" s="166">
        <v>3213</v>
      </c>
    </row>
    <row r="13" spans="1:5" ht="17.25" customHeight="1">
      <c r="A13" s="242" t="s">
        <v>40</v>
      </c>
      <c r="B13" s="249" t="s">
        <v>184</v>
      </c>
      <c r="C13" s="166">
        <v>2540</v>
      </c>
      <c r="D13" s="166">
        <v>2642</v>
      </c>
      <c r="E13" s="166">
        <v>2744</v>
      </c>
    </row>
    <row r="14" spans="1:5" ht="17.25" customHeight="1">
      <c r="A14" s="242" t="s">
        <v>41</v>
      </c>
      <c r="B14" s="249" t="s">
        <v>184</v>
      </c>
      <c r="C14" s="166">
        <v>3035</v>
      </c>
      <c r="D14" s="166">
        <v>3101</v>
      </c>
      <c r="E14" s="166">
        <v>3152</v>
      </c>
    </row>
    <row r="15" spans="1:5" ht="17.25" customHeight="1">
      <c r="A15" s="242" t="s">
        <v>42</v>
      </c>
      <c r="B15" s="249" t="s">
        <v>184</v>
      </c>
      <c r="C15" s="166">
        <v>3035</v>
      </c>
      <c r="D15" s="166">
        <v>3101</v>
      </c>
      <c r="E15" s="166">
        <v>3152</v>
      </c>
    </row>
    <row r="16" spans="1:5" ht="17.25" customHeight="1">
      <c r="A16" s="242" t="s">
        <v>43</v>
      </c>
      <c r="B16" s="249" t="s">
        <v>184</v>
      </c>
      <c r="C16" s="166">
        <v>3035</v>
      </c>
      <c r="D16" s="166">
        <v>3101</v>
      </c>
      <c r="E16" s="166">
        <v>3152</v>
      </c>
    </row>
    <row r="17" spans="1:5" ht="17.25" customHeight="1">
      <c r="A17" s="242" t="s">
        <v>44</v>
      </c>
      <c r="B17" s="249" t="s">
        <v>184</v>
      </c>
      <c r="C17" s="166">
        <v>2703</v>
      </c>
      <c r="D17" s="166">
        <v>2785</v>
      </c>
      <c r="E17" s="166">
        <v>2785</v>
      </c>
    </row>
    <row r="18" spans="1:5" ht="17.25" customHeight="1">
      <c r="A18" s="242" t="s">
        <v>45</v>
      </c>
      <c r="B18" s="249" t="s">
        <v>184</v>
      </c>
      <c r="C18" s="166">
        <v>2948</v>
      </c>
      <c r="D18" s="166">
        <v>3009</v>
      </c>
      <c r="E18" s="166">
        <v>3059</v>
      </c>
    </row>
    <row r="19" spans="1:5" ht="17.25" customHeight="1">
      <c r="A19" s="242" t="s">
        <v>46</v>
      </c>
      <c r="B19" s="249" t="s">
        <v>184</v>
      </c>
      <c r="C19" s="166">
        <v>2948</v>
      </c>
      <c r="D19" s="166">
        <v>3009</v>
      </c>
      <c r="E19" s="166">
        <v>3059</v>
      </c>
    </row>
    <row r="20" spans="1:5" ht="17.25" customHeight="1">
      <c r="A20" s="242" t="s">
        <v>47</v>
      </c>
      <c r="B20" s="249" t="s">
        <v>184</v>
      </c>
      <c r="C20" s="166">
        <v>2846</v>
      </c>
      <c r="D20" s="166">
        <v>2948</v>
      </c>
      <c r="E20" s="166">
        <v>3050</v>
      </c>
    </row>
    <row r="21" spans="1:5" ht="17.25" customHeight="1">
      <c r="A21" s="250" t="s">
        <v>48</v>
      </c>
      <c r="B21" s="249" t="s">
        <v>184</v>
      </c>
      <c r="C21" s="166">
        <v>51</v>
      </c>
      <c r="D21" s="166">
        <v>54</v>
      </c>
      <c r="E21" s="166">
        <v>57</v>
      </c>
    </row>
    <row r="22" spans="1:5" ht="17.25" customHeight="1">
      <c r="A22" s="242" t="s">
        <v>240</v>
      </c>
      <c r="B22" s="249" t="s">
        <v>184</v>
      </c>
      <c r="C22" s="166">
        <v>1173</v>
      </c>
      <c r="D22" s="166">
        <v>1224</v>
      </c>
      <c r="E22" s="166">
        <v>1275</v>
      </c>
    </row>
    <row r="23" spans="1:5" ht="17.25" customHeight="1">
      <c r="A23" s="242" t="s">
        <v>241</v>
      </c>
      <c r="B23" s="249" t="s">
        <v>184</v>
      </c>
      <c r="C23" s="166">
        <v>893</v>
      </c>
      <c r="D23" s="166">
        <v>949</v>
      </c>
      <c r="E23" s="166">
        <v>1010</v>
      </c>
    </row>
    <row r="24" spans="1:5" ht="17.25" customHeight="1">
      <c r="A24" s="242" t="s">
        <v>242</v>
      </c>
      <c r="B24" s="249" t="s">
        <v>184</v>
      </c>
      <c r="C24" s="166">
        <v>643</v>
      </c>
      <c r="D24" s="166">
        <v>694</v>
      </c>
      <c r="E24" s="166">
        <v>740</v>
      </c>
    </row>
    <row r="25" spans="1:5" ht="30.75">
      <c r="A25" s="242" t="s">
        <v>243</v>
      </c>
      <c r="B25" s="249" t="s">
        <v>184</v>
      </c>
      <c r="C25" s="166">
        <v>459</v>
      </c>
      <c r="D25" s="166">
        <v>510</v>
      </c>
      <c r="E25" s="166">
        <v>561</v>
      </c>
    </row>
    <row r="26" spans="1:5" ht="30.75">
      <c r="A26" s="242" t="s">
        <v>236</v>
      </c>
      <c r="B26" s="249" t="s">
        <v>184</v>
      </c>
      <c r="C26" s="166">
        <v>2805</v>
      </c>
      <c r="D26" s="166">
        <v>2907</v>
      </c>
      <c r="E26" s="166">
        <v>3009</v>
      </c>
    </row>
    <row r="27" spans="1:5" ht="15">
      <c r="A27" s="384" t="s">
        <v>750</v>
      </c>
      <c r="B27" s="382"/>
      <c r="C27" s="382"/>
      <c r="D27" s="382"/>
      <c r="E27" s="382"/>
    </row>
    <row r="28" spans="1:5" ht="21" customHeight="1">
      <c r="A28" s="251" t="s">
        <v>612</v>
      </c>
      <c r="B28" s="249" t="s">
        <v>184</v>
      </c>
      <c r="C28" s="166">
        <v>3775</v>
      </c>
      <c r="D28" s="166">
        <v>3880</v>
      </c>
      <c r="E28" s="166">
        <v>4030</v>
      </c>
    </row>
    <row r="29" spans="1:5" ht="33" customHeight="1">
      <c r="A29" s="251" t="s">
        <v>613</v>
      </c>
      <c r="B29" s="249" t="s">
        <v>184</v>
      </c>
      <c r="C29" s="166">
        <v>3775</v>
      </c>
      <c r="D29" s="166">
        <v>3880</v>
      </c>
      <c r="E29" s="166">
        <v>4030</v>
      </c>
    </row>
    <row r="30" spans="1:5" ht="24.75" customHeight="1">
      <c r="A30" s="251" t="s">
        <v>695</v>
      </c>
      <c r="B30" s="249" t="s">
        <v>184</v>
      </c>
      <c r="C30" s="166">
        <v>3775</v>
      </c>
      <c r="D30" s="166">
        <v>3880</v>
      </c>
      <c r="E30" s="166">
        <v>4030</v>
      </c>
    </row>
    <row r="31" spans="1:5" ht="24" customHeight="1">
      <c r="A31" s="251" t="s">
        <v>614</v>
      </c>
      <c r="B31" s="249" t="s">
        <v>184</v>
      </c>
      <c r="C31" s="166">
        <v>3775</v>
      </c>
      <c r="D31" s="166">
        <v>3880</v>
      </c>
      <c r="E31" s="166">
        <v>4030</v>
      </c>
    </row>
    <row r="32" spans="1:5" ht="26.25" customHeight="1">
      <c r="A32" s="251" t="s">
        <v>696</v>
      </c>
      <c r="B32" s="249" t="s">
        <v>184</v>
      </c>
      <c r="C32" s="166">
        <v>3775</v>
      </c>
      <c r="D32" s="166">
        <v>3880</v>
      </c>
      <c r="E32" s="166">
        <v>4030</v>
      </c>
    </row>
    <row r="33" spans="1:5" ht="18.75" customHeight="1">
      <c r="A33" s="251" t="s">
        <v>697</v>
      </c>
      <c r="B33" s="249" t="s">
        <v>184</v>
      </c>
      <c r="C33" s="166">
        <v>3775</v>
      </c>
      <c r="D33" s="166">
        <v>3880</v>
      </c>
      <c r="E33" s="166">
        <v>4030</v>
      </c>
    </row>
    <row r="34" spans="1:5" ht="22.5" customHeight="1">
      <c r="A34" s="251" t="s">
        <v>698</v>
      </c>
      <c r="B34" s="249" t="s">
        <v>184</v>
      </c>
      <c r="C34" s="166">
        <v>3775</v>
      </c>
      <c r="D34" s="166">
        <v>3880</v>
      </c>
      <c r="E34" s="166">
        <v>4030</v>
      </c>
    </row>
    <row r="35" spans="1:5" ht="22.5" customHeight="1">
      <c r="A35" s="251" t="s">
        <v>699</v>
      </c>
      <c r="B35" s="249" t="s">
        <v>184</v>
      </c>
      <c r="C35" s="166">
        <v>3775</v>
      </c>
      <c r="D35" s="166">
        <v>3880</v>
      </c>
      <c r="E35" s="166">
        <v>4030</v>
      </c>
    </row>
    <row r="36" spans="1:5" ht="15" customHeight="1">
      <c r="A36" s="251" t="s">
        <v>615</v>
      </c>
      <c r="B36" s="249" t="s">
        <v>184</v>
      </c>
      <c r="C36" s="166">
        <v>3775</v>
      </c>
      <c r="D36" s="166">
        <v>3880</v>
      </c>
      <c r="E36" s="166">
        <v>4030</v>
      </c>
    </row>
    <row r="37" spans="1:5" ht="15" customHeight="1">
      <c r="A37" s="384" t="s">
        <v>751</v>
      </c>
      <c r="B37" s="382"/>
      <c r="C37" s="382"/>
      <c r="D37" s="382"/>
      <c r="E37" s="382"/>
    </row>
    <row r="38" spans="1:5" ht="25.5" customHeight="1">
      <c r="A38" s="251" t="s">
        <v>537</v>
      </c>
      <c r="B38" s="249" t="s">
        <v>184</v>
      </c>
      <c r="C38" s="166">
        <v>4380</v>
      </c>
      <c r="D38" s="166">
        <v>4535</v>
      </c>
      <c r="E38" s="166">
        <v>4685</v>
      </c>
    </row>
    <row r="39" spans="1:5" ht="28.5" customHeight="1">
      <c r="A39" s="251" t="s">
        <v>616</v>
      </c>
      <c r="B39" s="249" t="s">
        <v>184</v>
      </c>
      <c r="C39" s="166">
        <v>2325</v>
      </c>
      <c r="D39" s="166">
        <v>2460</v>
      </c>
      <c r="E39" s="166">
        <v>2590</v>
      </c>
    </row>
    <row r="40" spans="1:5" ht="22.5" customHeight="1">
      <c r="A40" s="251" t="s">
        <v>617</v>
      </c>
      <c r="B40" s="249" t="s">
        <v>184</v>
      </c>
      <c r="C40" s="166">
        <v>2325</v>
      </c>
      <c r="D40" s="166">
        <v>2460</v>
      </c>
      <c r="E40" s="166">
        <v>2590</v>
      </c>
    </row>
    <row r="41" spans="1:5" ht="25.5" customHeight="1">
      <c r="A41" s="251" t="s">
        <v>700</v>
      </c>
      <c r="B41" s="249" t="s">
        <v>184</v>
      </c>
      <c r="C41" s="166">
        <v>3805</v>
      </c>
      <c r="D41" s="166">
        <v>4030</v>
      </c>
      <c r="E41" s="166">
        <v>4235</v>
      </c>
    </row>
    <row r="42" spans="1:5" ht="30" customHeight="1">
      <c r="A42" s="251" t="s">
        <v>701</v>
      </c>
      <c r="B42" s="249" t="s">
        <v>184</v>
      </c>
      <c r="C42" s="166">
        <v>3805</v>
      </c>
      <c r="D42" s="166">
        <v>4030</v>
      </c>
      <c r="E42" s="166">
        <v>4235</v>
      </c>
    </row>
    <row r="43" spans="1:5" ht="34.5" customHeight="1">
      <c r="A43" s="251" t="s">
        <v>702</v>
      </c>
      <c r="B43" s="249" t="s">
        <v>184</v>
      </c>
      <c r="C43" s="166">
        <v>3805</v>
      </c>
      <c r="D43" s="166">
        <v>4030</v>
      </c>
      <c r="E43" s="166">
        <v>4235</v>
      </c>
    </row>
    <row r="44" spans="1:5" ht="23.25" customHeight="1">
      <c r="A44" s="251" t="s">
        <v>618</v>
      </c>
      <c r="B44" s="249" t="s">
        <v>184</v>
      </c>
      <c r="C44" s="166">
        <v>3805</v>
      </c>
      <c r="D44" s="166">
        <v>4030</v>
      </c>
      <c r="E44" s="166">
        <v>4235</v>
      </c>
    </row>
    <row r="45" spans="1:5" ht="21" customHeight="1">
      <c r="A45" s="251" t="s">
        <v>703</v>
      </c>
      <c r="B45" s="249" t="s">
        <v>184</v>
      </c>
      <c r="C45" s="166">
        <v>4410</v>
      </c>
      <c r="D45" s="166">
        <v>4575</v>
      </c>
      <c r="E45" s="166">
        <v>4745</v>
      </c>
    </row>
    <row r="46" spans="1:5" ht="25.5" customHeight="1">
      <c r="A46" s="251" t="s">
        <v>704</v>
      </c>
      <c r="B46" s="249" t="s">
        <v>184</v>
      </c>
      <c r="C46" s="166">
        <v>4685</v>
      </c>
      <c r="D46" s="166">
        <v>4960</v>
      </c>
      <c r="E46" s="166">
        <v>5205</v>
      </c>
    </row>
    <row r="47" spans="1:5" ht="24.75" customHeight="1">
      <c r="A47" s="251" t="s">
        <v>705</v>
      </c>
      <c r="B47" s="249" t="s">
        <v>184</v>
      </c>
      <c r="C47" s="166">
        <v>4685</v>
      </c>
      <c r="D47" s="166">
        <v>4960</v>
      </c>
      <c r="E47" s="166">
        <v>5205</v>
      </c>
    </row>
    <row r="48" spans="1:5" ht="23.25" customHeight="1">
      <c r="A48" s="383" t="s">
        <v>252</v>
      </c>
      <c r="B48" s="383"/>
      <c r="C48" s="383"/>
      <c r="D48" s="383"/>
      <c r="E48" s="383"/>
    </row>
    <row r="49" spans="1:5" ht="21.75" customHeight="1">
      <c r="A49" s="242" t="s">
        <v>244</v>
      </c>
      <c r="B49" s="252" t="s">
        <v>184</v>
      </c>
      <c r="C49" s="273">
        <v>213</v>
      </c>
      <c r="D49" s="273">
        <v>221</v>
      </c>
      <c r="E49" s="273">
        <v>231</v>
      </c>
    </row>
    <row r="50" spans="1:5" ht="33.75" customHeight="1">
      <c r="A50" s="242" t="s">
        <v>245</v>
      </c>
      <c r="B50" s="252" t="s">
        <v>184</v>
      </c>
      <c r="C50" s="273">
        <v>300</v>
      </c>
      <c r="D50" s="273">
        <v>307</v>
      </c>
      <c r="E50" s="273">
        <v>329</v>
      </c>
    </row>
    <row r="51" spans="1:5" ht="17.25" customHeight="1">
      <c r="A51" s="242" t="s">
        <v>32</v>
      </c>
      <c r="B51" s="252" t="s">
        <v>184</v>
      </c>
      <c r="C51" s="273">
        <v>183</v>
      </c>
      <c r="D51" s="273">
        <v>189</v>
      </c>
      <c r="E51" s="273">
        <v>198</v>
      </c>
    </row>
    <row r="52" spans="1:5" ht="17.25" customHeight="1">
      <c r="A52" s="242" t="s">
        <v>523</v>
      </c>
      <c r="B52" s="252" t="s">
        <v>184</v>
      </c>
      <c r="C52" s="273">
        <v>149</v>
      </c>
      <c r="D52" s="273">
        <v>154</v>
      </c>
      <c r="E52" s="273">
        <v>163</v>
      </c>
    </row>
    <row r="53" spans="1:5" ht="17.25" customHeight="1">
      <c r="A53" s="242" t="s">
        <v>522</v>
      </c>
      <c r="B53" s="252" t="s">
        <v>184</v>
      </c>
      <c r="C53" s="273">
        <v>366</v>
      </c>
      <c r="D53" s="273">
        <v>377</v>
      </c>
      <c r="E53" s="273">
        <v>396</v>
      </c>
    </row>
    <row r="54" spans="1:5" ht="17.25" customHeight="1">
      <c r="A54" s="242" t="s">
        <v>524</v>
      </c>
      <c r="B54" s="252" t="s">
        <v>184</v>
      </c>
      <c r="C54" s="273">
        <v>423</v>
      </c>
      <c r="D54" s="273">
        <v>434</v>
      </c>
      <c r="E54" s="273">
        <v>458</v>
      </c>
    </row>
    <row r="55" spans="1:5" ht="17.25" customHeight="1">
      <c r="A55" s="242" t="s">
        <v>525</v>
      </c>
      <c r="B55" s="252" t="s">
        <v>184</v>
      </c>
      <c r="C55" s="273">
        <v>345</v>
      </c>
      <c r="D55" s="273">
        <v>354</v>
      </c>
      <c r="E55" s="273">
        <v>373</v>
      </c>
    </row>
    <row r="56" spans="1:5" ht="17.25" customHeight="1">
      <c r="A56" s="242" t="s">
        <v>33</v>
      </c>
      <c r="B56" s="252" t="s">
        <v>184</v>
      </c>
      <c r="C56" s="273">
        <v>518</v>
      </c>
      <c r="D56" s="273">
        <v>535</v>
      </c>
      <c r="E56" s="273">
        <v>560</v>
      </c>
    </row>
    <row r="57" spans="1:5" ht="17.25" customHeight="1">
      <c r="A57" s="242" t="s">
        <v>526</v>
      </c>
      <c r="B57" s="252" t="s">
        <v>184</v>
      </c>
      <c r="C57" s="273">
        <v>405</v>
      </c>
      <c r="D57" s="273">
        <v>416</v>
      </c>
      <c r="E57" s="273">
        <v>438</v>
      </c>
    </row>
    <row r="58" spans="1:5" ht="17.25" customHeight="1">
      <c r="A58" s="242" t="s">
        <v>250</v>
      </c>
      <c r="B58" s="252" t="s">
        <v>184</v>
      </c>
      <c r="C58" s="273">
        <v>156</v>
      </c>
      <c r="D58" s="273">
        <v>162</v>
      </c>
      <c r="E58" s="273">
        <v>170</v>
      </c>
    </row>
    <row r="59" spans="1:5" ht="17.25" customHeight="1">
      <c r="A59" s="242" t="s">
        <v>528</v>
      </c>
      <c r="B59" s="252" t="s">
        <v>184</v>
      </c>
      <c r="C59" s="273">
        <v>423</v>
      </c>
      <c r="D59" s="273">
        <v>434</v>
      </c>
      <c r="E59" s="273">
        <v>457</v>
      </c>
    </row>
    <row r="60" spans="1:5" ht="17.25" customHeight="1">
      <c r="A60" s="242" t="s">
        <v>529</v>
      </c>
      <c r="B60" s="252" t="s">
        <v>184</v>
      </c>
      <c r="C60" s="273">
        <v>465</v>
      </c>
      <c r="D60" s="273">
        <v>479</v>
      </c>
      <c r="E60" s="273">
        <v>505</v>
      </c>
    </row>
    <row r="61" spans="1:5" ht="32.25" customHeight="1">
      <c r="A61" s="242" t="s">
        <v>619</v>
      </c>
      <c r="B61" s="252" t="s">
        <v>184</v>
      </c>
      <c r="C61" s="273">
        <v>575</v>
      </c>
      <c r="D61" s="273">
        <v>597</v>
      </c>
      <c r="E61" s="273">
        <v>631</v>
      </c>
    </row>
    <row r="62" spans="1:5" ht="17.25" customHeight="1">
      <c r="A62" s="242" t="s">
        <v>527</v>
      </c>
      <c r="B62" s="252" t="s">
        <v>184</v>
      </c>
      <c r="C62" s="273">
        <v>366</v>
      </c>
      <c r="D62" s="273">
        <v>377</v>
      </c>
      <c r="E62" s="273">
        <v>397</v>
      </c>
    </row>
    <row r="63" spans="1:5" ht="17.25" customHeight="1">
      <c r="A63" s="242" t="s">
        <v>530</v>
      </c>
      <c r="B63" s="252" t="s">
        <v>184</v>
      </c>
      <c r="C63" s="273">
        <v>449</v>
      </c>
      <c r="D63" s="273">
        <v>462</v>
      </c>
      <c r="E63" s="273">
        <v>487</v>
      </c>
    </row>
    <row r="64" spans="1:5" ht="17.25" customHeight="1">
      <c r="A64" s="242" t="s">
        <v>67</v>
      </c>
      <c r="B64" s="252" t="s">
        <v>184</v>
      </c>
      <c r="C64" s="273">
        <v>179</v>
      </c>
      <c r="D64" s="273">
        <v>184</v>
      </c>
      <c r="E64" s="273">
        <v>193</v>
      </c>
    </row>
    <row r="65" spans="1:5" ht="17.25" customHeight="1">
      <c r="A65" s="242" t="s">
        <v>68</v>
      </c>
      <c r="B65" s="252" t="s">
        <v>184</v>
      </c>
      <c r="C65" s="273">
        <v>406</v>
      </c>
      <c r="D65" s="273">
        <v>419</v>
      </c>
      <c r="E65" s="273">
        <v>439</v>
      </c>
    </row>
    <row r="66" spans="1:5" ht="17.25" customHeight="1">
      <c r="A66" s="242" t="s">
        <v>69</v>
      </c>
      <c r="B66" s="252" t="s">
        <v>184</v>
      </c>
      <c r="C66" s="273">
        <v>499</v>
      </c>
      <c r="D66" s="273">
        <v>512</v>
      </c>
      <c r="E66" s="273">
        <v>539</v>
      </c>
    </row>
    <row r="67" spans="1:5" ht="17.25" customHeight="1">
      <c r="A67" s="384" t="s">
        <v>752</v>
      </c>
      <c r="B67" s="382"/>
      <c r="C67" s="382"/>
      <c r="D67" s="382"/>
      <c r="E67" s="382"/>
    </row>
    <row r="68" spans="1:5" ht="15">
      <c r="A68" s="109" t="s">
        <v>733</v>
      </c>
      <c r="B68" s="102" t="s">
        <v>184</v>
      </c>
      <c r="C68" s="273">
        <v>263</v>
      </c>
      <c r="D68" s="273">
        <v>273</v>
      </c>
      <c r="E68" s="273">
        <v>292</v>
      </c>
    </row>
    <row r="69" spans="1:5" ht="15">
      <c r="A69" s="110" t="s">
        <v>734</v>
      </c>
      <c r="B69" s="102" t="s">
        <v>184</v>
      </c>
      <c r="C69" s="273">
        <v>218</v>
      </c>
      <c r="D69" s="273">
        <v>223</v>
      </c>
      <c r="E69" s="273">
        <v>234</v>
      </c>
    </row>
    <row r="70" spans="1:5" ht="17.25" customHeight="1">
      <c r="A70" s="110" t="s">
        <v>735</v>
      </c>
      <c r="B70" s="102" t="s">
        <v>184</v>
      </c>
      <c r="C70" s="273">
        <v>622</v>
      </c>
      <c r="D70" s="273">
        <v>640</v>
      </c>
      <c r="E70" s="273">
        <v>673</v>
      </c>
    </row>
    <row r="71" spans="1:5" ht="17.25" customHeight="1">
      <c r="A71" s="110" t="s">
        <v>736</v>
      </c>
      <c r="B71" s="102" t="s">
        <v>184</v>
      </c>
      <c r="C71" s="273">
        <v>454</v>
      </c>
      <c r="D71" s="273">
        <v>480</v>
      </c>
      <c r="E71" s="273">
        <v>505</v>
      </c>
    </row>
    <row r="72" spans="1:5" ht="15">
      <c r="A72" s="109" t="s">
        <v>737</v>
      </c>
      <c r="B72" s="102" t="s">
        <v>184</v>
      </c>
      <c r="C72" s="273">
        <v>539</v>
      </c>
      <c r="D72" s="273">
        <v>553</v>
      </c>
      <c r="E72" s="273">
        <v>583</v>
      </c>
    </row>
    <row r="73" spans="1:5" ht="17.25" customHeight="1">
      <c r="A73" s="383" t="s">
        <v>531</v>
      </c>
      <c r="B73" s="383"/>
      <c r="C73" s="383"/>
      <c r="D73" s="383"/>
      <c r="E73" s="383"/>
    </row>
    <row r="74" spans="1:5" ht="17.25" customHeight="1">
      <c r="A74" s="108" t="s">
        <v>246</v>
      </c>
      <c r="B74" s="102" t="s">
        <v>184</v>
      </c>
      <c r="C74" s="273">
        <v>146</v>
      </c>
      <c r="D74" s="273">
        <v>150</v>
      </c>
      <c r="E74" s="273">
        <v>158</v>
      </c>
    </row>
    <row r="75" spans="1:5" ht="17.25" customHeight="1">
      <c r="A75" s="108" t="s">
        <v>248</v>
      </c>
      <c r="B75" s="102" t="s">
        <v>184</v>
      </c>
      <c r="C75" s="273">
        <v>148</v>
      </c>
      <c r="D75" s="273">
        <v>152</v>
      </c>
      <c r="E75" s="273">
        <v>162</v>
      </c>
    </row>
    <row r="76" spans="1:5" ht="17.25" customHeight="1">
      <c r="A76" s="108" t="s">
        <v>522</v>
      </c>
      <c r="B76" s="102" t="s">
        <v>184</v>
      </c>
      <c r="C76" s="273">
        <v>360</v>
      </c>
      <c r="D76" s="273">
        <v>377</v>
      </c>
      <c r="E76" s="273">
        <v>397</v>
      </c>
    </row>
    <row r="77" spans="1:5" ht="17.25" customHeight="1">
      <c r="A77" s="108" t="s">
        <v>247</v>
      </c>
      <c r="B77" s="102" t="s">
        <v>184</v>
      </c>
      <c r="C77" s="273">
        <v>416</v>
      </c>
      <c r="D77" s="273">
        <v>428</v>
      </c>
      <c r="E77" s="273">
        <v>454</v>
      </c>
    </row>
    <row r="78" spans="1:5" ht="17.25" customHeight="1">
      <c r="A78" s="108" t="s">
        <v>250</v>
      </c>
      <c r="B78" s="102" t="s">
        <v>184</v>
      </c>
      <c r="C78" s="273">
        <v>156</v>
      </c>
      <c r="D78" s="273">
        <v>162</v>
      </c>
      <c r="E78" s="273">
        <v>170</v>
      </c>
    </row>
    <row r="79" spans="1:5" ht="17.25" customHeight="1">
      <c r="A79" s="108" t="s">
        <v>249</v>
      </c>
      <c r="B79" s="102" t="s">
        <v>184</v>
      </c>
      <c r="C79" s="273">
        <v>360</v>
      </c>
      <c r="D79" s="273">
        <v>371</v>
      </c>
      <c r="E79" s="273">
        <v>390</v>
      </c>
    </row>
    <row r="80" spans="1:5" ht="17.25" customHeight="1">
      <c r="A80" s="108" t="s">
        <v>67</v>
      </c>
      <c r="B80" s="102" t="s">
        <v>184</v>
      </c>
      <c r="C80" s="273">
        <v>148</v>
      </c>
      <c r="D80" s="273">
        <v>154</v>
      </c>
      <c r="E80" s="273">
        <v>163</v>
      </c>
    </row>
    <row r="81" spans="1:5" ht="22.5" customHeight="1">
      <c r="A81" s="383" t="s">
        <v>251</v>
      </c>
      <c r="B81" s="383"/>
      <c r="C81" s="383"/>
      <c r="D81" s="383"/>
      <c r="E81" s="383"/>
    </row>
    <row r="82" spans="1:5" ht="18" customHeight="1">
      <c r="A82" s="60" t="s">
        <v>620</v>
      </c>
      <c r="B82" s="102" t="s">
        <v>184</v>
      </c>
      <c r="C82" s="273">
        <v>263</v>
      </c>
      <c r="D82" s="273">
        <v>271</v>
      </c>
      <c r="E82" s="273">
        <v>290</v>
      </c>
    </row>
    <row r="83" spans="1:5" ht="18" customHeight="1">
      <c r="A83" s="60" t="s">
        <v>621</v>
      </c>
      <c r="B83" s="102" t="s">
        <v>184</v>
      </c>
      <c r="C83" s="273">
        <v>327</v>
      </c>
      <c r="D83" s="273">
        <v>336</v>
      </c>
      <c r="E83" s="273">
        <v>361</v>
      </c>
    </row>
    <row r="84" spans="1:5" ht="18" customHeight="1">
      <c r="A84" s="60" t="s">
        <v>622</v>
      </c>
      <c r="B84" s="102" t="s">
        <v>184</v>
      </c>
      <c r="C84" s="273">
        <v>263</v>
      </c>
      <c r="D84" s="273">
        <v>271</v>
      </c>
      <c r="E84" s="273">
        <v>290</v>
      </c>
    </row>
    <row r="85" spans="1:5" ht="18" customHeight="1">
      <c r="A85" s="60" t="s">
        <v>623</v>
      </c>
      <c r="B85" s="102" t="s">
        <v>184</v>
      </c>
      <c r="C85" s="273">
        <v>327</v>
      </c>
      <c r="D85" s="273">
        <v>336</v>
      </c>
      <c r="E85" s="273">
        <v>361</v>
      </c>
    </row>
    <row r="86" spans="1:5" ht="24.75" customHeight="1">
      <c r="A86" s="393" t="s">
        <v>253</v>
      </c>
      <c r="B86" s="372"/>
      <c r="C86" s="372"/>
      <c r="D86" s="372"/>
      <c r="E86" s="372"/>
    </row>
    <row r="87" spans="1:5" ht="18" customHeight="1">
      <c r="A87" s="394" t="s">
        <v>679</v>
      </c>
      <c r="B87" s="394"/>
      <c r="C87" s="394"/>
      <c r="D87" s="394"/>
      <c r="E87" s="394"/>
    </row>
    <row r="88" spans="1:7" ht="28.5">
      <c r="A88" s="107" t="s">
        <v>532</v>
      </c>
      <c r="B88" s="54" t="s">
        <v>233</v>
      </c>
      <c r="C88" s="273">
        <v>565</v>
      </c>
      <c r="D88" s="273">
        <v>593</v>
      </c>
      <c r="E88" s="273">
        <v>641</v>
      </c>
      <c r="F88" s="46"/>
      <c r="G88" s="46"/>
    </row>
    <row r="89" spans="1:7" ht="30.75" customHeight="1">
      <c r="A89" s="107" t="s">
        <v>533</v>
      </c>
      <c r="B89" s="54" t="s">
        <v>233</v>
      </c>
      <c r="C89" s="273">
        <v>565</v>
      </c>
      <c r="D89" s="273">
        <v>593</v>
      </c>
      <c r="E89" s="273">
        <v>641</v>
      </c>
      <c r="F89" s="46"/>
      <c r="G89" s="46"/>
    </row>
    <row r="90" spans="1:5" ht="28.5">
      <c r="A90" s="107" t="s">
        <v>534</v>
      </c>
      <c r="B90" s="54" t="s">
        <v>233</v>
      </c>
      <c r="C90" s="273">
        <v>449</v>
      </c>
      <c r="D90" s="273">
        <v>468</v>
      </c>
      <c r="E90" s="273">
        <v>507</v>
      </c>
    </row>
    <row r="91" spans="1:5" ht="28.5">
      <c r="A91" s="107" t="s">
        <v>535</v>
      </c>
      <c r="B91" s="54" t="s">
        <v>233</v>
      </c>
      <c r="C91" s="273">
        <v>537</v>
      </c>
      <c r="D91" s="273">
        <v>565</v>
      </c>
      <c r="E91" s="273">
        <v>610</v>
      </c>
    </row>
    <row r="92" spans="1:5" ht="28.5">
      <c r="A92" s="107" t="s">
        <v>536</v>
      </c>
      <c r="B92" s="54" t="s">
        <v>233</v>
      </c>
      <c r="C92" s="273">
        <v>537</v>
      </c>
      <c r="D92" s="273">
        <v>565</v>
      </c>
      <c r="E92" s="273">
        <v>610</v>
      </c>
    </row>
    <row r="93" spans="1:5" ht="18.75" customHeight="1">
      <c r="A93" s="107" t="s">
        <v>671</v>
      </c>
      <c r="B93" s="54" t="s">
        <v>233</v>
      </c>
      <c r="C93" s="273">
        <v>537</v>
      </c>
      <c r="D93" s="273">
        <v>565</v>
      </c>
      <c r="E93" s="273">
        <v>610</v>
      </c>
    </row>
    <row r="94" spans="1:5" ht="28.5">
      <c r="A94" s="107" t="s">
        <v>672</v>
      </c>
      <c r="B94" s="54" t="s">
        <v>233</v>
      </c>
      <c r="C94" s="273">
        <v>537</v>
      </c>
      <c r="D94" s="273">
        <v>565</v>
      </c>
      <c r="E94" s="273">
        <v>610</v>
      </c>
    </row>
    <row r="95" spans="1:5" ht="28.5">
      <c r="A95" s="107" t="s">
        <v>535</v>
      </c>
      <c r="B95" s="54" t="s">
        <v>233</v>
      </c>
      <c r="C95" s="273">
        <v>565</v>
      </c>
      <c r="D95" s="273">
        <v>593</v>
      </c>
      <c r="E95" s="273">
        <v>641</v>
      </c>
    </row>
    <row r="96" spans="1:5" ht="18" customHeight="1">
      <c r="A96" s="107" t="s">
        <v>673</v>
      </c>
      <c r="B96" s="54" t="s">
        <v>233</v>
      </c>
      <c r="C96" s="273">
        <v>467</v>
      </c>
      <c r="D96" s="273">
        <v>497</v>
      </c>
      <c r="E96" s="273">
        <v>523</v>
      </c>
    </row>
    <row r="97" spans="1:5" ht="18" customHeight="1">
      <c r="A97" s="107" t="s">
        <v>674</v>
      </c>
      <c r="B97" s="54" t="s">
        <v>233</v>
      </c>
      <c r="C97" s="273">
        <v>467</v>
      </c>
      <c r="D97" s="273">
        <v>497</v>
      </c>
      <c r="E97" s="273">
        <v>523</v>
      </c>
    </row>
    <row r="98" spans="1:5" ht="28.5">
      <c r="A98" s="107" t="s">
        <v>675</v>
      </c>
      <c r="B98" s="54" t="s">
        <v>233</v>
      </c>
      <c r="C98" s="273">
        <v>434</v>
      </c>
      <c r="D98" s="273">
        <v>461</v>
      </c>
      <c r="E98" s="273">
        <v>489</v>
      </c>
    </row>
    <row r="99" spans="1:5" ht="28.5">
      <c r="A99" s="107" t="s">
        <v>676</v>
      </c>
      <c r="B99" s="54" t="s">
        <v>233</v>
      </c>
      <c r="C99" s="273">
        <v>467</v>
      </c>
      <c r="D99" s="273">
        <v>497</v>
      </c>
      <c r="E99" s="273">
        <v>523</v>
      </c>
    </row>
    <row r="100" spans="1:5" ht="28.5">
      <c r="A100" s="107" t="s">
        <v>677</v>
      </c>
      <c r="B100" s="54" t="s">
        <v>233</v>
      </c>
      <c r="C100" s="273">
        <v>434</v>
      </c>
      <c r="D100" s="273">
        <v>461</v>
      </c>
      <c r="E100" s="273">
        <v>489</v>
      </c>
    </row>
    <row r="101" spans="1:5" ht="15">
      <c r="A101" s="107" t="s">
        <v>678</v>
      </c>
      <c r="B101" s="54" t="s">
        <v>233</v>
      </c>
      <c r="C101" s="273">
        <v>467</v>
      </c>
      <c r="D101" s="273">
        <v>497</v>
      </c>
      <c r="E101" s="273">
        <v>523</v>
      </c>
    </row>
    <row r="102" spans="1:5" ht="18" customHeight="1">
      <c r="A102" s="394" t="s">
        <v>682</v>
      </c>
      <c r="B102" s="394"/>
      <c r="C102" s="394"/>
      <c r="D102" s="394"/>
      <c r="E102" s="394"/>
    </row>
    <row r="103" spans="1:5" ht="18" customHeight="1">
      <c r="A103" s="242" t="s">
        <v>680</v>
      </c>
      <c r="B103" s="243" t="s">
        <v>233</v>
      </c>
      <c r="C103" s="273">
        <v>156</v>
      </c>
      <c r="D103" s="273">
        <v>164</v>
      </c>
      <c r="E103" s="273">
        <v>174</v>
      </c>
    </row>
    <row r="104" spans="1:5" ht="18" customHeight="1">
      <c r="A104" s="244" t="s">
        <v>681</v>
      </c>
      <c r="B104" s="243" t="s">
        <v>233</v>
      </c>
      <c r="C104" s="273">
        <v>156</v>
      </c>
      <c r="D104" s="273">
        <v>164</v>
      </c>
      <c r="E104" s="273">
        <v>174</v>
      </c>
    </row>
    <row r="105" spans="1:5" ht="15">
      <c r="A105" s="245" t="s">
        <v>843</v>
      </c>
      <c r="B105" s="246" t="s">
        <v>184</v>
      </c>
      <c r="C105" s="247">
        <v>273</v>
      </c>
      <c r="D105" s="247">
        <v>273</v>
      </c>
      <c r="E105" s="247">
        <v>273</v>
      </c>
    </row>
    <row r="106" spans="1:5" ht="30.75">
      <c r="A106" s="245" t="s">
        <v>799</v>
      </c>
      <c r="B106" s="246" t="s">
        <v>184</v>
      </c>
      <c r="C106" s="247">
        <v>337</v>
      </c>
      <c r="D106" s="247">
        <v>347</v>
      </c>
      <c r="E106" s="248">
        <v>366</v>
      </c>
    </row>
    <row r="107" spans="1:5" ht="20.25" customHeight="1">
      <c r="A107" s="245" t="s">
        <v>800</v>
      </c>
      <c r="B107" s="246" t="s">
        <v>184</v>
      </c>
      <c r="C107" s="247">
        <v>134</v>
      </c>
      <c r="D107" s="247">
        <v>134</v>
      </c>
      <c r="E107" s="247">
        <v>134</v>
      </c>
    </row>
    <row r="108" spans="1:5" ht="19.5" customHeight="1">
      <c r="A108" s="245" t="s">
        <v>801</v>
      </c>
      <c r="B108" s="246" t="s">
        <v>184</v>
      </c>
      <c r="C108" s="247">
        <v>165</v>
      </c>
      <c r="D108" s="247">
        <v>170</v>
      </c>
      <c r="E108" s="248">
        <v>180</v>
      </c>
    </row>
    <row r="109" spans="1:5" ht="30.75">
      <c r="A109" s="245" t="s">
        <v>804</v>
      </c>
      <c r="B109" s="246" t="s">
        <v>184</v>
      </c>
      <c r="C109" s="247">
        <v>251</v>
      </c>
      <c r="D109" s="247">
        <v>251</v>
      </c>
      <c r="E109" s="247">
        <v>251</v>
      </c>
    </row>
    <row r="110" spans="1:5" ht="30.75">
      <c r="A110" s="245" t="s">
        <v>805</v>
      </c>
      <c r="B110" s="246" t="s">
        <v>184</v>
      </c>
      <c r="C110" s="247">
        <v>312</v>
      </c>
      <c r="D110" s="247">
        <v>323</v>
      </c>
      <c r="E110" s="248">
        <v>339</v>
      </c>
    </row>
    <row r="111" spans="1:5" ht="30.75">
      <c r="A111" s="245" t="s">
        <v>802</v>
      </c>
      <c r="B111" s="246" t="s">
        <v>184</v>
      </c>
      <c r="C111" s="247">
        <v>134</v>
      </c>
      <c r="D111" s="247">
        <v>134</v>
      </c>
      <c r="E111" s="247">
        <v>134</v>
      </c>
    </row>
    <row r="112" spans="1:5" ht="30.75">
      <c r="A112" s="245" t="s">
        <v>803</v>
      </c>
      <c r="B112" s="246" t="s">
        <v>184</v>
      </c>
      <c r="C112" s="247">
        <v>165</v>
      </c>
      <c r="D112" s="247">
        <v>170</v>
      </c>
      <c r="E112" s="248">
        <v>180</v>
      </c>
    </row>
    <row r="113" spans="1:5" ht="19.5" customHeight="1">
      <c r="A113" s="245" t="s">
        <v>844</v>
      </c>
      <c r="B113" s="246" t="s">
        <v>184</v>
      </c>
      <c r="C113" s="247">
        <v>304</v>
      </c>
      <c r="D113" s="247">
        <v>313</v>
      </c>
      <c r="E113" s="248">
        <v>331</v>
      </c>
    </row>
    <row r="114" spans="1:5" ht="33.75" customHeight="1">
      <c r="A114" s="245" t="s">
        <v>845</v>
      </c>
      <c r="B114" s="246" t="s">
        <v>184</v>
      </c>
      <c r="C114" s="247">
        <v>165</v>
      </c>
      <c r="D114" s="247">
        <v>170</v>
      </c>
      <c r="E114" s="248">
        <v>180</v>
      </c>
    </row>
    <row r="115" spans="1:5" ht="27.75" customHeight="1">
      <c r="A115" s="395" t="s">
        <v>259</v>
      </c>
      <c r="B115" s="395"/>
      <c r="C115" s="395"/>
      <c r="D115" s="395"/>
      <c r="E115" s="395"/>
    </row>
    <row r="116" spans="1:5" ht="14.25">
      <c r="A116" s="389" t="s">
        <v>260</v>
      </c>
      <c r="B116" s="391" t="s">
        <v>254</v>
      </c>
      <c r="C116" s="390">
        <f>C118/0.255</f>
        <v>409.80392156862746</v>
      </c>
      <c r="D116" s="390">
        <f>D118/0.255</f>
        <v>419.6078431372549</v>
      </c>
      <c r="E116" s="390">
        <f>E118/0.255</f>
        <v>441.1764705882353</v>
      </c>
    </row>
    <row r="117" spans="1:5" ht="36" customHeight="1">
      <c r="A117" s="389"/>
      <c r="B117" s="392"/>
      <c r="C117" s="390"/>
      <c r="D117" s="390"/>
      <c r="E117" s="390"/>
    </row>
    <row r="118" spans="1:5" ht="18" customHeight="1">
      <c r="A118" s="40" t="s">
        <v>255</v>
      </c>
      <c r="B118" s="103" t="s">
        <v>256</v>
      </c>
      <c r="C118" s="101">
        <v>104.5</v>
      </c>
      <c r="D118" s="101">
        <v>107</v>
      </c>
      <c r="E118" s="101">
        <v>112.5</v>
      </c>
    </row>
    <row r="119" spans="1:5" ht="18" customHeight="1">
      <c r="A119" s="40" t="s">
        <v>261</v>
      </c>
      <c r="B119" s="103" t="s">
        <v>218</v>
      </c>
      <c r="C119" s="101">
        <v>110.5</v>
      </c>
      <c r="D119" s="101">
        <v>116.5</v>
      </c>
      <c r="E119" s="101">
        <v>127.5</v>
      </c>
    </row>
    <row r="120" spans="1:5" ht="18" customHeight="1">
      <c r="A120" s="40" t="s">
        <v>262</v>
      </c>
      <c r="B120" s="103" t="s">
        <v>218</v>
      </c>
      <c r="C120" s="101">
        <v>64.5</v>
      </c>
      <c r="D120" s="101">
        <v>68.5</v>
      </c>
      <c r="E120" s="101">
        <v>74.5</v>
      </c>
    </row>
    <row r="121" spans="1:5" ht="18" customHeight="1">
      <c r="A121" s="40" t="s">
        <v>263</v>
      </c>
      <c r="B121" s="103" t="s">
        <v>218</v>
      </c>
      <c r="C121" s="101">
        <v>53.5</v>
      </c>
      <c r="D121" s="101">
        <v>56.5</v>
      </c>
      <c r="E121" s="101">
        <v>61.5</v>
      </c>
    </row>
    <row r="122" spans="1:5" ht="18" customHeight="1">
      <c r="A122" s="40" t="s">
        <v>264</v>
      </c>
      <c r="B122" s="103" t="s">
        <v>218</v>
      </c>
      <c r="C122" s="101">
        <v>180</v>
      </c>
      <c r="D122" s="101">
        <v>187</v>
      </c>
      <c r="E122" s="101">
        <v>207.5</v>
      </c>
    </row>
    <row r="123" spans="1:5" ht="18" customHeight="1">
      <c r="A123" s="40" t="s">
        <v>265</v>
      </c>
      <c r="B123" s="103" t="s">
        <v>218</v>
      </c>
      <c r="C123" s="101">
        <v>149</v>
      </c>
      <c r="D123" s="101">
        <v>155.5</v>
      </c>
      <c r="E123" s="101">
        <v>172.5</v>
      </c>
    </row>
    <row r="124" spans="1:5" ht="18" customHeight="1">
      <c r="A124" s="40" t="s">
        <v>257</v>
      </c>
      <c r="B124" s="103" t="s">
        <v>218</v>
      </c>
      <c r="C124" s="101">
        <v>80</v>
      </c>
      <c r="D124" s="101">
        <v>84</v>
      </c>
      <c r="E124" s="101">
        <v>93</v>
      </c>
    </row>
    <row r="125" spans="1:5" ht="18" customHeight="1">
      <c r="A125" s="40" t="s">
        <v>258</v>
      </c>
      <c r="B125" s="103" t="s">
        <v>218</v>
      </c>
      <c r="C125" s="101">
        <v>80</v>
      </c>
      <c r="D125" s="101">
        <v>84</v>
      </c>
      <c r="E125" s="101">
        <v>93</v>
      </c>
    </row>
    <row r="126" spans="1:5" ht="18" customHeight="1">
      <c r="A126" s="40" t="s">
        <v>266</v>
      </c>
      <c r="B126" s="103" t="s">
        <v>218</v>
      </c>
      <c r="C126" s="101">
        <v>149</v>
      </c>
      <c r="D126" s="101">
        <v>155.5</v>
      </c>
      <c r="E126" s="101">
        <v>172.5</v>
      </c>
    </row>
    <row r="127" spans="1:5" ht="20.25" customHeight="1">
      <c r="A127" s="383" t="s">
        <v>442</v>
      </c>
      <c r="B127" s="383"/>
      <c r="C127" s="383"/>
      <c r="D127" s="383"/>
      <c r="E127" s="383"/>
    </row>
    <row r="128" spans="1:5" ht="33.75" customHeight="1">
      <c r="A128" s="40" t="s">
        <v>443</v>
      </c>
      <c r="B128" s="103" t="s">
        <v>299</v>
      </c>
      <c r="C128" s="57">
        <v>517</v>
      </c>
      <c r="D128" s="57">
        <v>537</v>
      </c>
      <c r="E128" s="57">
        <v>571</v>
      </c>
    </row>
    <row r="129" spans="1:5" ht="37.5" customHeight="1">
      <c r="A129" s="40" t="s">
        <v>444</v>
      </c>
      <c r="B129" s="103" t="s">
        <v>299</v>
      </c>
      <c r="C129" s="57">
        <v>517</v>
      </c>
      <c r="D129" s="57">
        <v>537</v>
      </c>
      <c r="E129" s="57">
        <v>571</v>
      </c>
    </row>
    <row r="130" spans="1:5" ht="31.5" customHeight="1">
      <c r="A130" s="40" t="s">
        <v>445</v>
      </c>
      <c r="B130" s="103" t="s">
        <v>299</v>
      </c>
      <c r="C130" s="57">
        <v>517</v>
      </c>
      <c r="D130" s="57">
        <v>537</v>
      </c>
      <c r="E130" s="57">
        <v>571</v>
      </c>
    </row>
    <row r="131" spans="1:5" ht="37.5" customHeight="1">
      <c r="A131" s="40" t="s">
        <v>446</v>
      </c>
      <c r="B131" s="103" t="s">
        <v>184</v>
      </c>
      <c r="C131" s="57">
        <v>378</v>
      </c>
      <c r="D131" s="57">
        <v>393</v>
      </c>
      <c r="E131" s="57">
        <v>418</v>
      </c>
    </row>
    <row r="132" spans="1:5" ht="33" customHeight="1">
      <c r="A132" s="40" t="s">
        <v>447</v>
      </c>
      <c r="B132" s="103" t="s">
        <v>184</v>
      </c>
      <c r="C132" s="57">
        <v>378</v>
      </c>
      <c r="D132" s="57">
        <v>393</v>
      </c>
      <c r="E132" s="57">
        <v>418</v>
      </c>
    </row>
    <row r="133" spans="1:5" ht="33" customHeight="1">
      <c r="A133" s="40" t="s">
        <v>448</v>
      </c>
      <c r="B133" s="103" t="s">
        <v>184</v>
      </c>
      <c r="C133" s="57">
        <v>378</v>
      </c>
      <c r="D133" s="57">
        <v>393</v>
      </c>
      <c r="E133" s="57">
        <v>418</v>
      </c>
    </row>
    <row r="134" spans="1:5" ht="35.25" customHeight="1">
      <c r="A134" s="40" t="s">
        <v>449</v>
      </c>
      <c r="B134" s="103" t="s">
        <v>184</v>
      </c>
      <c r="C134" s="57">
        <v>378</v>
      </c>
      <c r="D134" s="57">
        <v>393</v>
      </c>
      <c r="E134" s="57">
        <v>418</v>
      </c>
    </row>
    <row r="135" spans="1:5" ht="31.5" customHeight="1">
      <c r="A135" s="40" t="s">
        <v>450</v>
      </c>
      <c r="B135" s="103" t="s">
        <v>184</v>
      </c>
      <c r="C135" s="57">
        <v>378</v>
      </c>
      <c r="D135" s="57">
        <v>393</v>
      </c>
      <c r="E135" s="57">
        <v>418</v>
      </c>
    </row>
    <row r="136" spans="1:5" ht="28.5" customHeight="1">
      <c r="A136" s="40" t="s">
        <v>451</v>
      </c>
      <c r="B136" s="103" t="s">
        <v>184</v>
      </c>
      <c r="C136" s="57">
        <v>378</v>
      </c>
      <c r="D136" s="57">
        <v>393</v>
      </c>
      <c r="E136" s="57">
        <v>418</v>
      </c>
    </row>
    <row r="137" spans="1:5" ht="28.5" customHeight="1">
      <c r="A137" s="388" t="s">
        <v>806</v>
      </c>
      <c r="B137" s="383"/>
      <c r="C137" s="383"/>
      <c r="D137" s="383"/>
      <c r="E137" s="383"/>
    </row>
    <row r="138" spans="1:5" ht="24" customHeight="1">
      <c r="A138" s="45" t="s">
        <v>808</v>
      </c>
      <c r="B138" s="253" t="s">
        <v>299</v>
      </c>
      <c r="C138" s="101">
        <v>589</v>
      </c>
      <c r="D138" s="101">
        <v>589</v>
      </c>
      <c r="E138" s="101">
        <v>589</v>
      </c>
    </row>
    <row r="139" spans="1:5" ht="24" customHeight="1">
      <c r="A139" s="45" t="s">
        <v>807</v>
      </c>
      <c r="B139" s="103" t="s">
        <v>218</v>
      </c>
      <c r="C139" s="101">
        <v>206.15</v>
      </c>
      <c r="D139" s="101">
        <v>206.15</v>
      </c>
      <c r="E139" s="101">
        <v>206.15</v>
      </c>
    </row>
    <row r="140" spans="1:5" ht="19.5" customHeight="1">
      <c r="A140" s="45" t="s">
        <v>809</v>
      </c>
      <c r="B140" s="253" t="s">
        <v>299</v>
      </c>
      <c r="C140" s="101">
        <v>672</v>
      </c>
      <c r="D140" s="101">
        <v>672</v>
      </c>
      <c r="E140" s="101">
        <v>672</v>
      </c>
    </row>
    <row r="141" spans="1:5" ht="18.75" customHeight="1">
      <c r="A141" s="45" t="s">
        <v>810</v>
      </c>
      <c r="B141" s="103" t="s">
        <v>218</v>
      </c>
      <c r="C141" s="101">
        <v>235.2</v>
      </c>
      <c r="D141" s="101">
        <v>235.2</v>
      </c>
      <c r="E141" s="101">
        <v>235.2</v>
      </c>
    </row>
    <row r="142" spans="1:5" ht="22.5" customHeight="1">
      <c r="A142" s="40" t="s">
        <v>261</v>
      </c>
      <c r="B142" s="103" t="s">
        <v>218</v>
      </c>
      <c r="C142" s="101">
        <v>191.25</v>
      </c>
      <c r="D142" s="101">
        <v>116.5</v>
      </c>
      <c r="E142" s="101">
        <v>127.5</v>
      </c>
    </row>
    <row r="143" spans="1:5" ht="28.5" customHeight="1">
      <c r="A143" s="40" t="s">
        <v>262</v>
      </c>
      <c r="B143" s="103" t="s">
        <v>218</v>
      </c>
      <c r="C143" s="101">
        <v>102</v>
      </c>
      <c r="D143" s="101">
        <v>68.5</v>
      </c>
      <c r="E143" s="101">
        <v>74.5</v>
      </c>
    </row>
    <row r="144" spans="1:5" ht="27" customHeight="1">
      <c r="A144" s="40" t="s">
        <v>263</v>
      </c>
      <c r="B144" s="103" t="s">
        <v>218</v>
      </c>
      <c r="C144" s="101">
        <v>102</v>
      </c>
      <c r="D144" s="101">
        <v>56.5</v>
      </c>
      <c r="E144" s="101">
        <v>61.5</v>
      </c>
    </row>
    <row r="145" spans="1:5" ht="21" customHeight="1">
      <c r="A145" s="40" t="s">
        <v>264</v>
      </c>
      <c r="B145" s="103" t="s">
        <v>218</v>
      </c>
      <c r="C145" s="101">
        <v>426.3</v>
      </c>
      <c r="D145" s="101">
        <v>187</v>
      </c>
      <c r="E145" s="101">
        <v>207.5</v>
      </c>
    </row>
    <row r="146" spans="1:5" ht="18.75" customHeight="1">
      <c r="A146" s="40" t="s">
        <v>265</v>
      </c>
      <c r="B146" s="103" t="s">
        <v>218</v>
      </c>
      <c r="C146" s="101">
        <v>331.5</v>
      </c>
      <c r="D146" s="101">
        <v>331.5</v>
      </c>
      <c r="E146" s="101">
        <v>331.5</v>
      </c>
    </row>
    <row r="147" spans="1:5" ht="21.75" customHeight="1">
      <c r="A147" s="40" t="s">
        <v>266</v>
      </c>
      <c r="B147" s="103" t="s">
        <v>218</v>
      </c>
      <c r="C147" s="101">
        <v>318.75</v>
      </c>
      <c r="D147" s="101">
        <v>318.75</v>
      </c>
      <c r="E147" s="101">
        <v>318.75</v>
      </c>
    </row>
    <row r="149" spans="1:5" ht="14.25">
      <c r="A149" s="387" t="s">
        <v>202</v>
      </c>
      <c r="B149" s="387"/>
      <c r="C149" s="387"/>
      <c r="D149" s="387"/>
      <c r="E149" s="387"/>
    </row>
    <row r="150" spans="1:5" ht="14.25">
      <c r="A150" s="387"/>
      <c r="B150" s="387"/>
      <c r="C150" s="387"/>
      <c r="D150" s="387"/>
      <c r="E150" s="387"/>
    </row>
    <row r="151" spans="1:5" ht="14.25">
      <c r="A151" s="387"/>
      <c r="B151" s="387"/>
      <c r="C151" s="387"/>
      <c r="D151" s="387"/>
      <c r="E151" s="387"/>
    </row>
  </sheetData>
  <sheetProtection/>
  <mergeCells count="22">
    <mergeCell ref="A73:E73"/>
    <mergeCell ref="A86:E86"/>
    <mergeCell ref="A87:E87"/>
    <mergeCell ref="A115:E115"/>
    <mergeCell ref="A102:E102"/>
    <mergeCell ref="A149:E151"/>
    <mergeCell ref="A81:E81"/>
    <mergeCell ref="A137:E137"/>
    <mergeCell ref="A116:A117"/>
    <mergeCell ref="C116:C117"/>
    <mergeCell ref="A67:E67"/>
    <mergeCell ref="D116:D117"/>
    <mergeCell ref="E116:E117"/>
    <mergeCell ref="B116:B117"/>
    <mergeCell ref="A127:E127"/>
    <mergeCell ref="C2:E2"/>
    <mergeCell ref="C3:E3"/>
    <mergeCell ref="A6:E6"/>
    <mergeCell ref="A48:E48"/>
    <mergeCell ref="A27:E27"/>
    <mergeCell ref="A37:E37"/>
    <mergeCell ref="C4:F4"/>
  </mergeCells>
  <hyperlinks>
    <hyperlink ref="C2" r:id="rId1" display="www.dvresurs.ru"/>
    <hyperlink ref="C3" r:id="rId2" display="fkc27@yandex.ru"/>
    <hyperlink ref="C4:F4" r:id="rId3" display="              @fasadnokrovelnyitsentr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90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156"/>
  <sheetViews>
    <sheetView zoomScalePageLayoutView="0" workbookViewId="0" topLeftCell="A142">
      <selection activeCell="A124" sqref="A124"/>
    </sheetView>
  </sheetViews>
  <sheetFormatPr defaultColWidth="9.140625" defaultRowHeight="15"/>
  <cols>
    <col min="1" max="1" width="46.57421875" style="0" customWidth="1"/>
    <col min="3" max="5" width="12.28125" style="0" bestFit="1" customWidth="1"/>
    <col min="7" max="8" width="11.57421875" style="0" customWidth="1"/>
    <col min="9" max="10" width="11.140625" style="0" customWidth="1"/>
  </cols>
  <sheetData>
    <row r="1" ht="26.25">
      <c r="A1" s="31" t="s">
        <v>198</v>
      </c>
    </row>
    <row r="2" spans="1:5" ht="18.75">
      <c r="A2" s="3" t="s">
        <v>414</v>
      </c>
      <c r="B2" s="3"/>
      <c r="C2" s="284" t="s">
        <v>415</v>
      </c>
      <c r="D2" s="284"/>
      <c r="E2" s="284"/>
    </row>
    <row r="3" spans="1:5" ht="18.75">
      <c r="A3" s="13" t="s">
        <v>200</v>
      </c>
      <c r="B3" s="3"/>
      <c r="C3" s="284" t="s">
        <v>416</v>
      </c>
      <c r="D3" s="284"/>
      <c r="E3" s="284"/>
    </row>
    <row r="4" ht="15.75">
      <c r="A4" s="2"/>
    </row>
    <row r="5" spans="1:5" ht="21" customHeight="1">
      <c r="A5" s="4" t="s">
        <v>195</v>
      </c>
      <c r="B5" s="5" t="s">
        <v>417</v>
      </c>
      <c r="C5" s="5" t="s">
        <v>179</v>
      </c>
      <c r="D5" s="5" t="s">
        <v>418</v>
      </c>
      <c r="E5" s="5" t="s">
        <v>181</v>
      </c>
    </row>
    <row r="6" spans="1:5" ht="25.5" customHeight="1">
      <c r="A6" s="193" t="s">
        <v>759</v>
      </c>
      <c r="B6" s="192"/>
      <c r="C6" s="192"/>
      <c r="D6" s="192"/>
      <c r="E6" s="192"/>
    </row>
    <row r="7" spans="1:5" ht="21" customHeight="1">
      <c r="A7" s="123" t="s">
        <v>574</v>
      </c>
      <c r="B7" s="124" t="s">
        <v>419</v>
      </c>
      <c r="C7" s="57"/>
      <c r="D7" s="57">
        <v>503</v>
      </c>
      <c r="E7" s="57">
        <v>531</v>
      </c>
    </row>
    <row r="8" spans="1:5" ht="21" customHeight="1">
      <c r="A8" s="123" t="s">
        <v>406</v>
      </c>
      <c r="B8" s="124" t="s">
        <v>419</v>
      </c>
      <c r="C8" s="57"/>
      <c r="D8" s="57">
        <v>526</v>
      </c>
      <c r="E8" s="57">
        <v>555</v>
      </c>
    </row>
    <row r="9" spans="1:5" ht="14.25">
      <c r="A9" s="123" t="s">
        <v>408</v>
      </c>
      <c r="B9" s="124" t="s">
        <v>419</v>
      </c>
      <c r="C9" s="57"/>
      <c r="D9" s="57">
        <v>295</v>
      </c>
      <c r="E9" s="57">
        <v>343</v>
      </c>
    </row>
    <row r="10" spans="1:5" ht="24.75" customHeight="1">
      <c r="A10" s="123" t="s">
        <v>407</v>
      </c>
      <c r="B10" s="124" t="s">
        <v>419</v>
      </c>
      <c r="C10" s="57"/>
      <c r="D10" s="57">
        <v>285</v>
      </c>
      <c r="E10" s="57">
        <v>331</v>
      </c>
    </row>
    <row r="11" spans="1:5" ht="19.5" customHeight="1">
      <c r="A11" s="123" t="s">
        <v>409</v>
      </c>
      <c r="B11" s="124" t="s">
        <v>419</v>
      </c>
      <c r="C11" s="57"/>
      <c r="D11" s="57">
        <v>295</v>
      </c>
      <c r="E11" s="57">
        <v>343</v>
      </c>
    </row>
    <row r="12" spans="1:5" ht="21" customHeight="1">
      <c r="A12" s="123" t="s">
        <v>410</v>
      </c>
      <c r="B12" s="124" t="s">
        <v>419</v>
      </c>
      <c r="C12" s="57"/>
      <c r="D12" s="57">
        <v>285</v>
      </c>
      <c r="E12" s="57">
        <v>331</v>
      </c>
    </row>
    <row r="13" spans="1:5" ht="21" customHeight="1">
      <c r="A13" s="125" t="s">
        <v>575</v>
      </c>
      <c r="B13" s="126" t="s">
        <v>184</v>
      </c>
      <c r="C13" s="57"/>
      <c r="D13" s="57">
        <v>295</v>
      </c>
      <c r="E13" s="57">
        <v>343</v>
      </c>
    </row>
    <row r="14" spans="1:5" ht="21" customHeight="1">
      <c r="A14" s="125" t="s">
        <v>576</v>
      </c>
      <c r="B14" s="126" t="s">
        <v>184</v>
      </c>
      <c r="C14" s="57"/>
      <c r="D14" s="57">
        <v>285</v>
      </c>
      <c r="E14" s="57">
        <v>331</v>
      </c>
    </row>
    <row r="15" spans="1:5" ht="21" customHeight="1">
      <c r="A15" s="125" t="s">
        <v>420</v>
      </c>
      <c r="B15" s="126" t="s">
        <v>184</v>
      </c>
      <c r="C15" s="57"/>
      <c r="D15" s="57">
        <v>1.52</v>
      </c>
      <c r="E15" s="57">
        <v>1.65</v>
      </c>
    </row>
    <row r="16" spans="1:5" ht="21.75" customHeight="1" thickBot="1">
      <c r="A16" s="409" t="s">
        <v>289</v>
      </c>
      <c r="B16" s="410"/>
      <c r="C16" s="406"/>
      <c r="D16" s="406"/>
      <c r="E16" s="407"/>
    </row>
    <row r="17" spans="1:5" ht="16.5" customHeight="1">
      <c r="A17" s="125" t="s">
        <v>281</v>
      </c>
      <c r="B17" s="126" t="s">
        <v>184</v>
      </c>
      <c r="C17" s="57"/>
      <c r="D17" s="57">
        <v>537</v>
      </c>
      <c r="E17" s="57">
        <v>571</v>
      </c>
    </row>
    <row r="18" spans="1:5" ht="16.5" customHeight="1" thickBot="1">
      <c r="A18" s="125" t="s">
        <v>282</v>
      </c>
      <c r="B18" s="126" t="s">
        <v>184</v>
      </c>
      <c r="C18" s="57"/>
      <c r="D18" s="57">
        <v>560</v>
      </c>
      <c r="E18" s="57">
        <v>596</v>
      </c>
    </row>
    <row r="19" spans="1:5" ht="22.5" customHeight="1" thickBot="1">
      <c r="A19" s="411" t="s">
        <v>290</v>
      </c>
      <c r="B19" s="412"/>
      <c r="C19" s="406"/>
      <c r="D19" s="406"/>
      <c r="E19" s="407"/>
    </row>
    <row r="20" spans="1:5" ht="16.5" customHeight="1">
      <c r="A20" s="125" t="s">
        <v>284</v>
      </c>
      <c r="B20" s="126" t="s">
        <v>184</v>
      </c>
      <c r="C20" s="57"/>
      <c r="D20" s="57">
        <v>295</v>
      </c>
      <c r="E20" s="57">
        <v>343</v>
      </c>
    </row>
    <row r="21" spans="1:5" ht="16.5" customHeight="1">
      <c r="A21" s="125" t="s">
        <v>283</v>
      </c>
      <c r="B21" s="126" t="s">
        <v>184</v>
      </c>
      <c r="C21" s="57"/>
      <c r="D21" s="57">
        <v>285</v>
      </c>
      <c r="E21" s="57">
        <v>331</v>
      </c>
    </row>
    <row r="22" spans="1:5" ht="16.5" customHeight="1">
      <c r="A22" s="125" t="s">
        <v>237</v>
      </c>
      <c r="B22" s="126" t="s">
        <v>184</v>
      </c>
      <c r="C22" s="57"/>
      <c r="D22" s="57">
        <v>295</v>
      </c>
      <c r="E22" s="57">
        <v>343</v>
      </c>
    </row>
    <row r="23" spans="1:5" ht="16.5" customHeight="1">
      <c r="A23" s="125" t="s">
        <v>285</v>
      </c>
      <c r="B23" s="126" t="s">
        <v>184</v>
      </c>
      <c r="C23" s="57"/>
      <c r="D23" s="57">
        <v>285</v>
      </c>
      <c r="E23" s="57">
        <v>331</v>
      </c>
    </row>
    <row r="24" spans="1:5" ht="16.5" customHeight="1">
      <c r="A24" s="125" t="s">
        <v>238</v>
      </c>
      <c r="B24" s="126" t="s">
        <v>184</v>
      </c>
      <c r="C24" s="57"/>
      <c r="D24" s="57">
        <v>295</v>
      </c>
      <c r="E24" s="57">
        <v>343</v>
      </c>
    </row>
    <row r="25" spans="1:5" ht="16.5" customHeight="1">
      <c r="A25" s="125" t="s">
        <v>286</v>
      </c>
      <c r="B25" s="126" t="s">
        <v>184</v>
      </c>
      <c r="C25" s="57"/>
      <c r="D25" s="57">
        <v>285</v>
      </c>
      <c r="E25" s="57">
        <v>331</v>
      </c>
    </row>
    <row r="26" spans="1:5" ht="16.5" customHeight="1">
      <c r="A26" s="125" t="s">
        <v>420</v>
      </c>
      <c r="B26" s="126" t="s">
        <v>184</v>
      </c>
      <c r="C26" s="57"/>
      <c r="D26" s="57">
        <v>1.52</v>
      </c>
      <c r="E26" s="57">
        <v>1.65</v>
      </c>
    </row>
    <row r="27" spans="1:5" ht="16.5" customHeight="1">
      <c r="A27" s="125" t="s">
        <v>287</v>
      </c>
      <c r="B27" s="126" t="s">
        <v>184</v>
      </c>
      <c r="C27" s="57"/>
      <c r="D27" s="57">
        <v>2324</v>
      </c>
      <c r="E27" s="57">
        <v>2712</v>
      </c>
    </row>
    <row r="28" spans="1:5" ht="16.5" customHeight="1">
      <c r="A28" s="125" t="s">
        <v>291</v>
      </c>
      <c r="B28" s="126" t="s">
        <v>184</v>
      </c>
      <c r="C28" s="57"/>
      <c r="D28" s="57">
        <v>39</v>
      </c>
      <c r="E28" s="57">
        <v>45</v>
      </c>
    </row>
    <row r="29" spans="1:5" ht="16.5" customHeight="1">
      <c r="A29" s="125" t="s">
        <v>288</v>
      </c>
      <c r="B29" s="126" t="s">
        <v>184</v>
      </c>
      <c r="C29" s="57"/>
      <c r="D29" s="57">
        <v>372</v>
      </c>
      <c r="E29" s="57">
        <v>434</v>
      </c>
    </row>
    <row r="30" spans="1:5" ht="16.5" customHeight="1" thickBot="1">
      <c r="A30" s="127" t="s">
        <v>292</v>
      </c>
      <c r="B30" s="128" t="s">
        <v>184</v>
      </c>
      <c r="C30" s="57"/>
      <c r="D30" s="57">
        <v>1213</v>
      </c>
      <c r="E30" s="57">
        <v>1416</v>
      </c>
    </row>
    <row r="31" spans="1:5" ht="21" customHeight="1" thickBot="1">
      <c r="A31" s="411" t="s">
        <v>293</v>
      </c>
      <c r="B31" s="412"/>
      <c r="C31" s="406"/>
      <c r="D31" s="406"/>
      <c r="E31" s="407"/>
    </row>
    <row r="32" spans="1:5" ht="17.25" customHeight="1">
      <c r="A32" s="129" t="s">
        <v>294</v>
      </c>
      <c r="B32" s="130" t="s">
        <v>184</v>
      </c>
      <c r="C32" s="131">
        <v>139</v>
      </c>
      <c r="D32" s="131">
        <v>144</v>
      </c>
      <c r="E32" s="131">
        <v>151</v>
      </c>
    </row>
    <row r="33" spans="1:5" ht="17.25" customHeight="1">
      <c r="A33" s="125" t="s">
        <v>295</v>
      </c>
      <c r="B33" s="126" t="s">
        <v>184</v>
      </c>
      <c r="C33" s="131">
        <v>132</v>
      </c>
      <c r="D33" s="131">
        <v>137</v>
      </c>
      <c r="E33" s="131">
        <v>144</v>
      </c>
    </row>
    <row r="34" spans="1:5" ht="17.25" customHeight="1">
      <c r="A34" s="125" t="s">
        <v>296</v>
      </c>
      <c r="B34" s="126" t="s">
        <v>184</v>
      </c>
      <c r="C34" s="131">
        <v>132</v>
      </c>
      <c r="D34" s="131">
        <v>137</v>
      </c>
      <c r="E34" s="131">
        <v>144</v>
      </c>
    </row>
    <row r="35" spans="1:5" ht="17.25" customHeight="1" thickBot="1">
      <c r="A35" s="204" t="s">
        <v>762</v>
      </c>
      <c r="B35" s="126" t="s">
        <v>184</v>
      </c>
      <c r="C35" s="131">
        <v>168</v>
      </c>
      <c r="D35" s="131">
        <v>174</v>
      </c>
      <c r="E35" s="131">
        <v>183</v>
      </c>
    </row>
    <row r="36" spans="1:5" ht="22.5" customHeight="1">
      <c r="A36" s="404" t="s">
        <v>297</v>
      </c>
      <c r="B36" s="405"/>
      <c r="C36" s="406"/>
      <c r="D36" s="406"/>
      <c r="E36" s="407"/>
    </row>
    <row r="37" spans="1:5" ht="28.5">
      <c r="A37" s="132" t="s">
        <v>600</v>
      </c>
      <c r="B37" s="126" t="s">
        <v>184</v>
      </c>
      <c r="C37" s="57">
        <v>3393</v>
      </c>
      <c r="D37" s="57">
        <v>3499</v>
      </c>
      <c r="E37" s="57">
        <v>3686</v>
      </c>
    </row>
    <row r="38" spans="1:5" ht="14.25">
      <c r="A38" s="132" t="s">
        <v>601</v>
      </c>
      <c r="B38" s="126" t="s">
        <v>184</v>
      </c>
      <c r="C38" s="57">
        <v>1.58</v>
      </c>
      <c r="D38" s="57">
        <v>1.63</v>
      </c>
      <c r="E38" s="57">
        <v>1.72</v>
      </c>
    </row>
    <row r="39" spans="1:5" ht="14.25">
      <c r="A39" s="132" t="s">
        <v>602</v>
      </c>
      <c r="B39" s="126" t="s">
        <v>184</v>
      </c>
      <c r="C39" s="57">
        <v>1.58</v>
      </c>
      <c r="D39" s="57">
        <v>1.63</v>
      </c>
      <c r="E39" s="57">
        <v>1.72</v>
      </c>
    </row>
    <row r="40" spans="1:5" ht="14.25">
      <c r="A40" s="132" t="s">
        <v>603</v>
      </c>
      <c r="B40" s="126" t="s">
        <v>184</v>
      </c>
      <c r="C40" s="57">
        <v>1.58</v>
      </c>
      <c r="D40" s="57">
        <v>1.63</v>
      </c>
      <c r="E40" s="57">
        <v>1.72</v>
      </c>
    </row>
    <row r="41" spans="1:5" ht="14.25">
      <c r="A41" s="132" t="s">
        <v>604</v>
      </c>
      <c r="B41" s="126" t="s">
        <v>184</v>
      </c>
      <c r="C41" s="57">
        <v>1.58</v>
      </c>
      <c r="D41" s="57">
        <v>1.63</v>
      </c>
      <c r="E41" s="57">
        <v>1.72</v>
      </c>
    </row>
    <row r="42" spans="1:5" ht="30" customHeight="1">
      <c r="A42" s="132" t="s">
        <v>605</v>
      </c>
      <c r="B42" s="126" t="s">
        <v>184</v>
      </c>
      <c r="C42" s="57">
        <v>1505</v>
      </c>
      <c r="D42" s="57">
        <v>1552</v>
      </c>
      <c r="E42" s="57">
        <v>1635</v>
      </c>
    </row>
    <row r="43" spans="1:5" ht="14.25">
      <c r="A43" s="132" t="s">
        <v>606</v>
      </c>
      <c r="B43" s="126" t="s">
        <v>184</v>
      </c>
      <c r="C43" s="57">
        <v>91</v>
      </c>
      <c r="D43" s="57">
        <v>93</v>
      </c>
      <c r="E43" s="57">
        <v>96</v>
      </c>
    </row>
    <row r="44" spans="1:5" ht="14.25">
      <c r="A44" s="132" t="s">
        <v>607</v>
      </c>
      <c r="B44" s="102" t="s">
        <v>184</v>
      </c>
      <c r="C44" s="57">
        <v>303</v>
      </c>
      <c r="D44" s="57">
        <v>313</v>
      </c>
      <c r="E44" s="57">
        <v>330</v>
      </c>
    </row>
    <row r="45" spans="1:5" ht="36" customHeight="1">
      <c r="A45" s="132" t="s">
        <v>577</v>
      </c>
      <c r="B45" s="126" t="s">
        <v>184</v>
      </c>
      <c r="C45" s="57">
        <v>290</v>
      </c>
      <c r="D45" s="57">
        <v>299</v>
      </c>
      <c r="E45" s="57">
        <v>315</v>
      </c>
    </row>
    <row r="46" spans="1:5" ht="33" customHeight="1">
      <c r="A46" s="132" t="s">
        <v>578</v>
      </c>
      <c r="B46" s="126" t="s">
        <v>184</v>
      </c>
      <c r="C46" s="57">
        <v>335</v>
      </c>
      <c r="D46" s="57">
        <v>346</v>
      </c>
      <c r="E46" s="57">
        <v>364</v>
      </c>
    </row>
    <row r="47" spans="1:5" ht="32.25" customHeight="1">
      <c r="A47" s="132" t="s">
        <v>579</v>
      </c>
      <c r="B47" s="126" t="s">
        <v>184</v>
      </c>
      <c r="C47" s="57">
        <v>335</v>
      </c>
      <c r="D47" s="57">
        <v>346</v>
      </c>
      <c r="E47" s="57">
        <v>364</v>
      </c>
    </row>
    <row r="48" spans="1:5" ht="28.5">
      <c r="A48" s="132" t="s">
        <v>580</v>
      </c>
      <c r="B48" s="126" t="s">
        <v>184</v>
      </c>
      <c r="C48" s="57">
        <v>335</v>
      </c>
      <c r="D48" s="57">
        <v>346</v>
      </c>
      <c r="E48" s="57">
        <v>364</v>
      </c>
    </row>
    <row r="49" spans="1:5" ht="28.5">
      <c r="A49" s="132" t="s">
        <v>581</v>
      </c>
      <c r="B49" s="126" t="s">
        <v>184</v>
      </c>
      <c r="C49" s="57">
        <v>290</v>
      </c>
      <c r="D49" s="57">
        <v>299</v>
      </c>
      <c r="E49" s="57">
        <v>315</v>
      </c>
    </row>
    <row r="50" spans="1:5" ht="28.5">
      <c r="A50" s="132" t="s">
        <v>582</v>
      </c>
      <c r="B50" s="126" t="s">
        <v>184</v>
      </c>
      <c r="C50" s="57">
        <v>335</v>
      </c>
      <c r="D50" s="57">
        <v>346</v>
      </c>
      <c r="E50" s="57">
        <v>364</v>
      </c>
    </row>
    <row r="51" spans="1:5" ht="28.5">
      <c r="A51" s="132" t="s">
        <v>583</v>
      </c>
      <c r="B51" s="126" t="s">
        <v>184</v>
      </c>
      <c r="C51" s="57">
        <v>335</v>
      </c>
      <c r="D51" s="57">
        <v>346</v>
      </c>
      <c r="E51" s="57">
        <v>364</v>
      </c>
    </row>
    <row r="52" spans="1:5" ht="14.25">
      <c r="A52" s="132" t="s">
        <v>584</v>
      </c>
      <c r="B52" s="126" t="s">
        <v>184</v>
      </c>
      <c r="C52" s="57">
        <v>335</v>
      </c>
      <c r="D52" s="57">
        <v>346</v>
      </c>
      <c r="E52" s="57">
        <v>364</v>
      </c>
    </row>
    <row r="53" spans="1:5" ht="28.5">
      <c r="A53" s="132" t="s">
        <v>585</v>
      </c>
      <c r="B53" s="126" t="s">
        <v>184</v>
      </c>
      <c r="C53" s="57">
        <v>303</v>
      </c>
      <c r="D53" s="57">
        <v>313</v>
      </c>
      <c r="E53" s="57">
        <v>330</v>
      </c>
    </row>
    <row r="54" spans="1:5" ht="28.5">
      <c r="A54" s="132" t="s">
        <v>586</v>
      </c>
      <c r="B54" s="126" t="s">
        <v>184</v>
      </c>
      <c r="C54" s="57">
        <v>290</v>
      </c>
      <c r="D54" s="57">
        <v>299</v>
      </c>
      <c r="E54" s="57">
        <v>315</v>
      </c>
    </row>
    <row r="55" spans="1:5" ht="14.25">
      <c r="A55" s="132" t="s">
        <v>587</v>
      </c>
      <c r="B55" s="126" t="s">
        <v>184</v>
      </c>
      <c r="C55" s="57">
        <v>290</v>
      </c>
      <c r="D55" s="57">
        <v>299</v>
      </c>
      <c r="E55" s="57">
        <v>315</v>
      </c>
    </row>
    <row r="56" spans="1:5" ht="28.5">
      <c r="A56" s="132" t="s">
        <v>588</v>
      </c>
      <c r="B56" s="126" t="s">
        <v>184</v>
      </c>
      <c r="C56" s="57">
        <v>303</v>
      </c>
      <c r="D56" s="57">
        <v>313</v>
      </c>
      <c r="E56" s="57">
        <v>330</v>
      </c>
    </row>
    <row r="57" spans="1:5" ht="14.25">
      <c r="A57" s="132" t="s">
        <v>589</v>
      </c>
      <c r="B57" s="126" t="s">
        <v>184</v>
      </c>
      <c r="C57" s="57">
        <v>290</v>
      </c>
      <c r="D57" s="57">
        <v>299</v>
      </c>
      <c r="E57" s="57">
        <v>315</v>
      </c>
    </row>
    <row r="58" spans="1:5" ht="28.5">
      <c r="A58" s="132" t="s">
        <v>590</v>
      </c>
      <c r="B58" s="126" t="s">
        <v>184</v>
      </c>
      <c r="C58" s="57">
        <v>290</v>
      </c>
      <c r="D58" s="57">
        <v>299</v>
      </c>
      <c r="E58" s="57">
        <v>315</v>
      </c>
    </row>
    <row r="59" spans="1:5" ht="14.25">
      <c r="A59" s="132" t="s">
        <v>591</v>
      </c>
      <c r="B59" s="126" t="s">
        <v>184</v>
      </c>
      <c r="C59" s="57">
        <v>335</v>
      </c>
      <c r="D59" s="57">
        <v>346</v>
      </c>
      <c r="E59" s="57">
        <v>364</v>
      </c>
    </row>
    <row r="60" spans="1:5" ht="28.5">
      <c r="A60" s="132" t="s">
        <v>592</v>
      </c>
      <c r="B60" s="126" t="s">
        <v>184</v>
      </c>
      <c r="C60" s="57">
        <v>335</v>
      </c>
      <c r="D60" s="57">
        <v>346</v>
      </c>
      <c r="E60" s="57">
        <v>364</v>
      </c>
    </row>
    <row r="61" spans="1:5" ht="14.25">
      <c r="A61" s="132" t="s">
        <v>593</v>
      </c>
      <c r="B61" s="126" t="s">
        <v>184</v>
      </c>
      <c r="C61" s="57">
        <v>335</v>
      </c>
      <c r="D61" s="57">
        <v>346</v>
      </c>
      <c r="E61" s="57">
        <v>364</v>
      </c>
    </row>
    <row r="62" spans="1:5" ht="28.5">
      <c r="A62" s="132" t="s">
        <v>594</v>
      </c>
      <c r="B62" s="126" t="s">
        <v>184</v>
      </c>
      <c r="C62" s="57">
        <v>303</v>
      </c>
      <c r="D62" s="57">
        <v>313</v>
      </c>
      <c r="E62" s="57">
        <v>330</v>
      </c>
    </row>
    <row r="63" spans="1:5" ht="28.5">
      <c r="A63" s="132" t="s">
        <v>595</v>
      </c>
      <c r="B63" s="126" t="s">
        <v>184</v>
      </c>
      <c r="C63" s="57">
        <v>290</v>
      </c>
      <c r="D63" s="57">
        <v>299</v>
      </c>
      <c r="E63" s="57">
        <v>315</v>
      </c>
    </row>
    <row r="64" spans="1:5" ht="14.25">
      <c r="A64" s="132" t="s">
        <v>596</v>
      </c>
      <c r="B64" s="126" t="s">
        <v>184</v>
      </c>
      <c r="C64" s="57">
        <v>290</v>
      </c>
      <c r="D64" s="57">
        <v>299</v>
      </c>
      <c r="E64" s="57">
        <v>315</v>
      </c>
    </row>
    <row r="65" spans="1:5" ht="14.25">
      <c r="A65" s="132" t="s">
        <v>597</v>
      </c>
      <c r="B65" s="126" t="s">
        <v>184</v>
      </c>
      <c r="C65" s="57">
        <v>335</v>
      </c>
      <c r="D65" s="57">
        <v>346</v>
      </c>
      <c r="E65" s="57">
        <v>364</v>
      </c>
    </row>
    <row r="66" spans="1:5" ht="14.25">
      <c r="A66" s="132" t="s">
        <v>598</v>
      </c>
      <c r="B66" s="126" t="s">
        <v>184</v>
      </c>
      <c r="C66" s="57">
        <v>335</v>
      </c>
      <c r="D66" s="57">
        <v>346</v>
      </c>
      <c r="E66" s="57">
        <v>364</v>
      </c>
    </row>
    <row r="67" spans="1:5" ht="28.5">
      <c r="A67" s="132" t="s">
        <v>599</v>
      </c>
      <c r="B67" s="126" t="s">
        <v>184</v>
      </c>
      <c r="C67" s="57">
        <v>335</v>
      </c>
      <c r="D67" s="57">
        <v>346</v>
      </c>
      <c r="E67" s="57">
        <v>364</v>
      </c>
    </row>
    <row r="68" spans="1:5" ht="21" customHeight="1" thickBot="1">
      <c r="A68" s="396" t="s">
        <v>300</v>
      </c>
      <c r="B68" s="397"/>
      <c r="C68" s="397"/>
      <c r="D68" s="397"/>
      <c r="E68" s="398"/>
    </row>
    <row r="69" spans="1:5" ht="25.5" customHeight="1">
      <c r="A69" s="21" t="s">
        <v>301</v>
      </c>
      <c r="B69" s="22" t="s">
        <v>184</v>
      </c>
      <c r="C69" s="57">
        <v>1615.3</v>
      </c>
      <c r="D69" s="57">
        <v>1657.45</v>
      </c>
      <c r="E69" s="57">
        <v>1741.75</v>
      </c>
    </row>
    <row r="70" spans="1:5" ht="30.75" customHeight="1">
      <c r="A70" s="16" t="s">
        <v>302</v>
      </c>
      <c r="B70" s="22" t="s">
        <v>184</v>
      </c>
      <c r="C70" s="57">
        <v>888.65</v>
      </c>
      <c r="D70" s="57">
        <v>911.8</v>
      </c>
      <c r="E70" s="57">
        <v>958.2</v>
      </c>
    </row>
    <row r="71" spans="1:5" ht="22.5" customHeight="1" thickBot="1">
      <c r="A71" s="23" t="s">
        <v>298</v>
      </c>
      <c r="B71" s="22" t="s">
        <v>299</v>
      </c>
      <c r="C71" s="121">
        <v>351.91</v>
      </c>
      <c r="D71" s="121">
        <v>361.08</v>
      </c>
      <c r="E71" s="121">
        <v>379.46</v>
      </c>
    </row>
    <row r="72" spans="1:5" ht="25.5" customHeight="1" thickBot="1">
      <c r="A72" s="399" t="s">
        <v>303</v>
      </c>
      <c r="B72" s="408"/>
      <c r="C72" s="397"/>
      <c r="D72" s="397"/>
      <c r="E72" s="398"/>
    </row>
    <row r="73" spans="1:5" ht="16.5" customHeight="1">
      <c r="A73" s="25" t="s">
        <v>304</v>
      </c>
      <c r="B73" s="22" t="s">
        <v>421</v>
      </c>
      <c r="C73" s="57">
        <v>192.8</v>
      </c>
      <c r="D73" s="57">
        <v>200.95</v>
      </c>
      <c r="E73" s="57">
        <v>223.4</v>
      </c>
    </row>
    <row r="74" spans="1:5" ht="14.25">
      <c r="A74" s="25" t="s">
        <v>305</v>
      </c>
      <c r="B74" s="22" t="s">
        <v>421</v>
      </c>
      <c r="C74" s="57">
        <v>195.85</v>
      </c>
      <c r="D74" s="57">
        <v>204</v>
      </c>
      <c r="E74" s="57">
        <v>227.5</v>
      </c>
    </row>
    <row r="75" spans="1:5" ht="17.25" customHeight="1">
      <c r="A75" s="25" t="s">
        <v>306</v>
      </c>
      <c r="B75" s="22" t="s">
        <v>421</v>
      </c>
      <c r="C75" s="57">
        <v>271.35</v>
      </c>
      <c r="D75" s="57">
        <v>290.7</v>
      </c>
      <c r="E75" s="57">
        <v>320.3</v>
      </c>
    </row>
    <row r="76" spans="1:5" ht="14.25">
      <c r="A76" s="25" t="s">
        <v>307</v>
      </c>
      <c r="B76" s="22" t="s">
        <v>421</v>
      </c>
      <c r="C76" s="57">
        <v>226.45</v>
      </c>
      <c r="D76" s="57">
        <v>237.7</v>
      </c>
      <c r="E76" s="57">
        <v>261.15</v>
      </c>
    </row>
    <row r="77" spans="1:5" ht="28.5">
      <c r="A77" s="25" t="s">
        <v>311</v>
      </c>
      <c r="B77" s="22" t="s">
        <v>421</v>
      </c>
      <c r="C77" s="57">
        <v>211.15</v>
      </c>
      <c r="D77" s="57">
        <v>222.4</v>
      </c>
      <c r="E77" s="57">
        <v>243.8</v>
      </c>
    </row>
    <row r="78" spans="1:5" ht="18" customHeight="1">
      <c r="A78" s="26" t="s">
        <v>308</v>
      </c>
      <c r="B78" s="22" t="s">
        <v>421</v>
      </c>
      <c r="C78" s="57">
        <v>203</v>
      </c>
      <c r="D78" s="57">
        <v>211.15</v>
      </c>
      <c r="E78" s="57">
        <v>235.65</v>
      </c>
    </row>
    <row r="79" spans="1:5" ht="17.25" customHeight="1">
      <c r="A79" s="26" t="s">
        <v>309</v>
      </c>
      <c r="B79" s="22" t="s">
        <v>421</v>
      </c>
      <c r="C79" s="57">
        <v>105.1</v>
      </c>
      <c r="D79" s="57">
        <v>111.2</v>
      </c>
      <c r="E79" s="57">
        <v>122.4</v>
      </c>
    </row>
    <row r="80" spans="1:5" ht="17.25" customHeight="1">
      <c r="A80" s="26" t="s">
        <v>310</v>
      </c>
      <c r="B80" s="22" t="s">
        <v>184</v>
      </c>
      <c r="C80" s="57">
        <v>203</v>
      </c>
      <c r="D80" s="57">
        <v>210.15</v>
      </c>
      <c r="E80" s="57">
        <v>215.25</v>
      </c>
    </row>
    <row r="81" spans="1:5" ht="14.25">
      <c r="A81" s="26" t="s">
        <v>312</v>
      </c>
      <c r="B81" s="22" t="s">
        <v>184</v>
      </c>
      <c r="C81" s="57">
        <v>3.9</v>
      </c>
      <c r="D81" s="57">
        <v>4.1</v>
      </c>
      <c r="E81" s="57">
        <v>4.4</v>
      </c>
    </row>
    <row r="82" spans="1:5" ht="14.25">
      <c r="A82" s="26" t="s">
        <v>313</v>
      </c>
      <c r="B82" s="22" t="s">
        <v>184</v>
      </c>
      <c r="C82" s="57">
        <v>4.05</v>
      </c>
      <c r="D82" s="57">
        <v>4.3</v>
      </c>
      <c r="E82" s="57">
        <v>4.55</v>
      </c>
    </row>
    <row r="83" spans="1:5" ht="14.25">
      <c r="A83" s="26" t="s">
        <v>422</v>
      </c>
      <c r="B83" s="22" t="s">
        <v>184</v>
      </c>
      <c r="C83" s="57">
        <v>3.9</v>
      </c>
      <c r="D83" s="57">
        <v>4.1</v>
      </c>
      <c r="E83" s="57">
        <v>4.4</v>
      </c>
    </row>
    <row r="84" spans="1:5" ht="14.25">
      <c r="A84" s="24" t="s">
        <v>423</v>
      </c>
      <c r="B84" s="22" t="s">
        <v>184</v>
      </c>
      <c r="C84" s="57">
        <v>4.05</v>
      </c>
      <c r="D84" s="57">
        <v>4.3</v>
      </c>
      <c r="E84" s="57">
        <v>4.55</v>
      </c>
    </row>
    <row r="85" spans="1:5" ht="14.25">
      <c r="A85" s="24" t="s">
        <v>314</v>
      </c>
      <c r="B85" s="22" t="s">
        <v>184</v>
      </c>
      <c r="C85" s="57">
        <v>5.75</v>
      </c>
      <c r="D85" s="57">
        <v>6</v>
      </c>
      <c r="E85" s="57">
        <v>6.45</v>
      </c>
    </row>
    <row r="86" spans="1:5" ht="15" thickBot="1">
      <c r="A86" s="24" t="s">
        <v>424</v>
      </c>
      <c r="B86" s="22" t="s">
        <v>184</v>
      </c>
      <c r="C86" s="57">
        <v>3.2</v>
      </c>
      <c r="D86" s="57">
        <v>3.35</v>
      </c>
      <c r="E86" s="57">
        <v>3.55</v>
      </c>
    </row>
    <row r="87" spans="1:5" ht="24" customHeight="1">
      <c r="A87" s="413" t="s">
        <v>5</v>
      </c>
      <c r="B87" s="414"/>
      <c r="C87" s="397"/>
      <c r="D87" s="397"/>
      <c r="E87" s="398"/>
    </row>
    <row r="88" spans="1:5" ht="19.5" customHeight="1">
      <c r="A88" s="61" t="s">
        <v>6</v>
      </c>
      <c r="B88" s="22" t="s">
        <v>299</v>
      </c>
      <c r="C88" s="101">
        <v>398</v>
      </c>
      <c r="D88" s="101">
        <v>408</v>
      </c>
      <c r="E88" s="101">
        <v>420</v>
      </c>
    </row>
    <row r="89" spans="1:5" ht="14.25">
      <c r="A89" s="61" t="s">
        <v>7</v>
      </c>
      <c r="B89" s="22" t="s">
        <v>299</v>
      </c>
      <c r="C89" s="101">
        <v>398</v>
      </c>
      <c r="D89" s="101">
        <v>408</v>
      </c>
      <c r="E89" s="101">
        <v>420</v>
      </c>
    </row>
    <row r="90" spans="1:5" ht="18" customHeight="1">
      <c r="A90" s="61" t="s">
        <v>8</v>
      </c>
      <c r="B90" s="22" t="s">
        <v>299</v>
      </c>
      <c r="C90" s="101">
        <v>398</v>
      </c>
      <c r="D90" s="101">
        <v>408</v>
      </c>
      <c r="E90" s="101">
        <v>420</v>
      </c>
    </row>
    <row r="91" spans="1:5" ht="14.25">
      <c r="A91" s="61" t="s">
        <v>9</v>
      </c>
      <c r="B91" s="22" t="s">
        <v>299</v>
      </c>
      <c r="C91" s="101">
        <v>333</v>
      </c>
      <c r="D91" s="101">
        <v>342</v>
      </c>
      <c r="E91" s="101">
        <v>350</v>
      </c>
    </row>
    <row r="92" spans="1:5" ht="14.25">
      <c r="A92" s="61" t="s">
        <v>10</v>
      </c>
      <c r="B92" s="22" t="s">
        <v>299</v>
      </c>
      <c r="C92" s="101">
        <v>398</v>
      </c>
      <c r="D92" s="101">
        <v>408</v>
      </c>
      <c r="E92" s="101">
        <v>420</v>
      </c>
    </row>
    <row r="93" spans="1:5" ht="14.25">
      <c r="A93" s="61" t="s">
        <v>11</v>
      </c>
      <c r="B93" s="22" t="s">
        <v>299</v>
      </c>
      <c r="C93" s="101">
        <v>398</v>
      </c>
      <c r="D93" s="101">
        <v>408</v>
      </c>
      <c r="E93" s="101">
        <v>420</v>
      </c>
    </row>
    <row r="94" spans="1:5" ht="14.25">
      <c r="A94" s="61" t="s">
        <v>12</v>
      </c>
      <c r="B94" s="22" t="s">
        <v>299</v>
      </c>
      <c r="C94" s="101">
        <v>398</v>
      </c>
      <c r="D94" s="101">
        <v>408</v>
      </c>
      <c r="E94" s="101">
        <v>420</v>
      </c>
    </row>
    <row r="95" spans="1:5" ht="14.25">
      <c r="A95" s="61" t="s">
        <v>13</v>
      </c>
      <c r="B95" s="22" t="s">
        <v>299</v>
      </c>
      <c r="C95" s="101">
        <v>333</v>
      </c>
      <c r="D95" s="101">
        <v>342</v>
      </c>
      <c r="E95" s="101">
        <v>350</v>
      </c>
    </row>
    <row r="96" spans="1:5" ht="14.25">
      <c r="A96" s="61" t="s">
        <v>49</v>
      </c>
      <c r="B96" s="22" t="s">
        <v>299</v>
      </c>
      <c r="C96" s="101">
        <v>398</v>
      </c>
      <c r="D96" s="101">
        <v>408</v>
      </c>
      <c r="E96" s="101">
        <v>420</v>
      </c>
    </row>
    <row r="97" spans="1:5" ht="14.25">
      <c r="A97" s="61" t="s">
        <v>14</v>
      </c>
      <c r="B97" s="22" t="s">
        <v>299</v>
      </c>
      <c r="C97" s="101">
        <v>398</v>
      </c>
      <c r="D97" s="101">
        <v>408</v>
      </c>
      <c r="E97" s="101">
        <v>420</v>
      </c>
    </row>
    <row r="98" spans="1:5" ht="14.25">
      <c r="A98" s="61" t="s">
        <v>15</v>
      </c>
      <c r="B98" s="22" t="s">
        <v>299</v>
      </c>
      <c r="C98" s="101">
        <v>398</v>
      </c>
      <c r="D98" s="101">
        <v>408</v>
      </c>
      <c r="E98" s="101">
        <v>420</v>
      </c>
    </row>
    <row r="99" spans="1:5" ht="15" thickBot="1">
      <c r="A99" s="160" t="s">
        <v>16</v>
      </c>
      <c r="B99" s="161" t="s">
        <v>299</v>
      </c>
      <c r="C99" s="162">
        <v>333</v>
      </c>
      <c r="D99" s="162">
        <v>342</v>
      </c>
      <c r="E99" s="162">
        <v>350</v>
      </c>
    </row>
    <row r="100" spans="1:5" ht="15" thickBot="1">
      <c r="A100" s="254"/>
      <c r="B100" s="255"/>
      <c r="C100" s="256"/>
      <c r="D100" s="256"/>
      <c r="E100" s="257"/>
    </row>
    <row r="101" spans="1:5" ht="14.25">
      <c r="A101" s="172" t="s">
        <v>17</v>
      </c>
      <c r="B101" s="258" t="s">
        <v>299</v>
      </c>
      <c r="C101" s="259">
        <v>292</v>
      </c>
      <c r="D101" s="259">
        <v>299</v>
      </c>
      <c r="E101" s="259">
        <v>308</v>
      </c>
    </row>
    <row r="102" spans="1:5" ht="14.25">
      <c r="A102" s="61" t="s">
        <v>18</v>
      </c>
      <c r="B102" s="22" t="s">
        <v>299</v>
      </c>
      <c r="C102" s="101">
        <v>349</v>
      </c>
      <c r="D102" s="101">
        <v>359</v>
      </c>
      <c r="E102" s="101">
        <v>368</v>
      </c>
    </row>
    <row r="103" spans="1:5" ht="14.25">
      <c r="A103" s="61" t="s">
        <v>19</v>
      </c>
      <c r="B103" s="22" t="s">
        <v>299</v>
      </c>
      <c r="C103" s="101">
        <v>349</v>
      </c>
      <c r="D103" s="101">
        <v>359</v>
      </c>
      <c r="E103" s="101">
        <v>368</v>
      </c>
    </row>
    <row r="104" spans="1:5" ht="14.25">
      <c r="A104" s="61" t="s">
        <v>20</v>
      </c>
      <c r="B104" s="22" t="s">
        <v>299</v>
      </c>
      <c r="C104" s="101">
        <v>349</v>
      </c>
      <c r="D104" s="101">
        <v>359</v>
      </c>
      <c r="E104" s="101">
        <v>368</v>
      </c>
    </row>
    <row r="105" spans="1:5" ht="14.25">
      <c r="A105" s="61" t="s">
        <v>21</v>
      </c>
      <c r="B105" s="22" t="s">
        <v>299</v>
      </c>
      <c r="C105" s="101">
        <v>292</v>
      </c>
      <c r="D105" s="101">
        <v>299</v>
      </c>
      <c r="E105" s="101">
        <v>308</v>
      </c>
    </row>
    <row r="106" spans="1:5" ht="14.25">
      <c r="A106" s="61" t="s">
        <v>22</v>
      </c>
      <c r="B106" s="22" t="s">
        <v>299</v>
      </c>
      <c r="C106" s="101">
        <v>349</v>
      </c>
      <c r="D106" s="101">
        <v>359</v>
      </c>
      <c r="E106" s="101">
        <v>368</v>
      </c>
    </row>
    <row r="107" spans="1:5" ht="14.25">
      <c r="A107" s="61" t="s">
        <v>23</v>
      </c>
      <c r="B107" s="22" t="s">
        <v>299</v>
      </c>
      <c r="C107" s="101">
        <v>349</v>
      </c>
      <c r="D107" s="101">
        <v>359</v>
      </c>
      <c r="E107" s="101">
        <v>368</v>
      </c>
    </row>
    <row r="108" spans="1:5" ht="14.25">
      <c r="A108" s="61" t="s">
        <v>24</v>
      </c>
      <c r="B108" s="22" t="s">
        <v>299</v>
      </c>
      <c r="C108" s="101">
        <v>349</v>
      </c>
      <c r="D108" s="101">
        <v>359</v>
      </c>
      <c r="E108" s="101">
        <v>368</v>
      </c>
    </row>
    <row r="109" spans="1:5" ht="14.25">
      <c r="A109" s="61" t="s">
        <v>25</v>
      </c>
      <c r="B109" s="22" t="s">
        <v>299</v>
      </c>
      <c r="C109" s="101">
        <v>292</v>
      </c>
      <c r="D109" s="101">
        <v>299</v>
      </c>
      <c r="E109" s="101">
        <v>308</v>
      </c>
    </row>
    <row r="110" spans="1:5" ht="14.25">
      <c r="A110" s="61" t="s">
        <v>26</v>
      </c>
      <c r="B110" s="22" t="s">
        <v>299</v>
      </c>
      <c r="C110" s="101">
        <v>349</v>
      </c>
      <c r="D110" s="101">
        <v>359</v>
      </c>
      <c r="E110" s="101">
        <v>368</v>
      </c>
    </row>
    <row r="111" spans="1:5" ht="14.25">
      <c r="A111" s="61" t="s">
        <v>27</v>
      </c>
      <c r="B111" s="22" t="s">
        <v>299</v>
      </c>
      <c r="C111" s="101">
        <v>349</v>
      </c>
      <c r="D111" s="101">
        <v>359</v>
      </c>
      <c r="E111" s="101">
        <v>368</v>
      </c>
    </row>
    <row r="112" spans="1:5" ht="14.25">
      <c r="A112" s="61" t="s">
        <v>28</v>
      </c>
      <c r="B112" s="22" t="s">
        <v>299</v>
      </c>
      <c r="C112" s="101">
        <v>349</v>
      </c>
      <c r="D112" s="101">
        <v>359</v>
      </c>
      <c r="E112" s="101">
        <v>368</v>
      </c>
    </row>
    <row r="113" spans="1:5" ht="14.25">
      <c r="A113" s="61" t="s">
        <v>29</v>
      </c>
      <c r="B113" s="22" t="s">
        <v>299</v>
      </c>
      <c r="C113" s="101">
        <v>292</v>
      </c>
      <c r="D113" s="101">
        <v>299</v>
      </c>
      <c r="E113" s="101">
        <v>308</v>
      </c>
    </row>
    <row r="114" spans="1:5" ht="14.25">
      <c r="A114" s="61" t="s">
        <v>30</v>
      </c>
      <c r="B114" s="22" t="s">
        <v>299</v>
      </c>
      <c r="C114" s="101">
        <v>349</v>
      </c>
      <c r="D114" s="101">
        <v>359</v>
      </c>
      <c r="E114" s="101">
        <v>368</v>
      </c>
    </row>
    <row r="115" spans="1:5" ht="14.25">
      <c r="A115" s="61" t="s">
        <v>31</v>
      </c>
      <c r="B115" s="22" t="s">
        <v>299</v>
      </c>
      <c r="C115" s="101">
        <v>349</v>
      </c>
      <c r="D115" s="101">
        <v>359</v>
      </c>
      <c r="E115" s="101">
        <v>368</v>
      </c>
    </row>
    <row r="116" spans="1:5" ht="27.75" customHeight="1" thickBot="1">
      <c r="A116" s="396" t="s">
        <v>315</v>
      </c>
      <c r="B116" s="408"/>
      <c r="C116" s="397"/>
      <c r="D116" s="397"/>
      <c r="E116" s="398"/>
    </row>
    <row r="117" spans="1:5" ht="23.25" customHeight="1">
      <c r="A117" s="260" t="s">
        <v>811</v>
      </c>
      <c r="B117" s="28" t="s">
        <v>299</v>
      </c>
      <c r="C117" s="57">
        <v>320</v>
      </c>
      <c r="D117" s="57">
        <v>333</v>
      </c>
      <c r="E117" s="57">
        <v>353</v>
      </c>
    </row>
    <row r="118" spans="1:5" ht="21.75" customHeight="1">
      <c r="A118" s="262" t="s">
        <v>813</v>
      </c>
      <c r="B118" s="17" t="s">
        <v>299</v>
      </c>
      <c r="C118" s="57">
        <v>410</v>
      </c>
      <c r="D118" s="57">
        <v>426</v>
      </c>
      <c r="E118" s="57">
        <v>452</v>
      </c>
    </row>
    <row r="119" spans="1:5" ht="28.5">
      <c r="A119" s="261" t="s">
        <v>812</v>
      </c>
      <c r="B119" s="27" t="s">
        <v>299</v>
      </c>
      <c r="C119" s="57">
        <v>475</v>
      </c>
      <c r="D119" s="57">
        <v>494</v>
      </c>
      <c r="E119" s="57">
        <v>525</v>
      </c>
    </row>
    <row r="120" spans="1:5" ht="21.75" customHeight="1">
      <c r="A120" s="16" t="s">
        <v>425</v>
      </c>
      <c r="B120" s="17" t="s">
        <v>299</v>
      </c>
      <c r="C120" s="57">
        <v>475</v>
      </c>
      <c r="D120" s="57">
        <v>494</v>
      </c>
      <c r="E120" s="57">
        <v>525</v>
      </c>
    </row>
    <row r="121" spans="1:5" ht="23.25" customHeight="1">
      <c r="A121" s="16" t="s">
        <v>426</v>
      </c>
      <c r="B121" s="17" t="s">
        <v>299</v>
      </c>
      <c r="C121" s="57">
        <v>524</v>
      </c>
      <c r="D121" s="57">
        <v>545</v>
      </c>
      <c r="E121" s="57">
        <v>578</v>
      </c>
    </row>
    <row r="122" spans="1:5" ht="14.25">
      <c r="A122" s="16" t="s">
        <v>427</v>
      </c>
      <c r="B122" s="17" t="s">
        <v>299</v>
      </c>
      <c r="C122" s="57">
        <v>524</v>
      </c>
      <c r="D122" s="57">
        <v>545</v>
      </c>
      <c r="E122" s="57">
        <v>578</v>
      </c>
    </row>
    <row r="123" spans="1:5" ht="21.75" customHeight="1">
      <c r="A123" s="16" t="s">
        <v>428</v>
      </c>
      <c r="B123" s="17" t="s">
        <v>299</v>
      </c>
      <c r="C123" s="57">
        <v>575</v>
      </c>
      <c r="D123" s="57">
        <v>597</v>
      </c>
      <c r="E123" s="57">
        <v>634</v>
      </c>
    </row>
    <row r="124" spans="1:5" ht="21.75" customHeight="1">
      <c r="A124" s="16" t="s">
        <v>429</v>
      </c>
      <c r="B124" s="17" t="s">
        <v>299</v>
      </c>
      <c r="C124" s="57">
        <v>720</v>
      </c>
      <c r="D124" s="57">
        <v>748</v>
      </c>
      <c r="E124" s="57">
        <v>794</v>
      </c>
    </row>
    <row r="125" spans="1:5" ht="27" customHeight="1" thickBot="1">
      <c r="A125" s="16" t="s">
        <v>430</v>
      </c>
      <c r="B125" s="17" t="s">
        <v>299</v>
      </c>
      <c r="C125" s="57">
        <v>558</v>
      </c>
      <c r="D125" s="57">
        <v>581</v>
      </c>
      <c r="E125" s="57">
        <v>617</v>
      </c>
    </row>
    <row r="126" spans="1:5" ht="27" customHeight="1" thickBot="1">
      <c r="A126" s="399" t="s">
        <v>317</v>
      </c>
      <c r="B126" s="400"/>
      <c r="C126" s="397"/>
      <c r="D126" s="397"/>
      <c r="E126" s="398"/>
    </row>
    <row r="127" spans="1:5" ht="21.75" customHeight="1">
      <c r="A127" s="10" t="s">
        <v>431</v>
      </c>
      <c r="B127" s="29" t="s">
        <v>437</v>
      </c>
      <c r="C127" s="57">
        <v>517</v>
      </c>
      <c r="D127" s="57">
        <v>538</v>
      </c>
      <c r="E127" s="57">
        <v>571</v>
      </c>
    </row>
    <row r="128" spans="1:5" ht="21.75" customHeight="1">
      <c r="A128" s="8" t="s">
        <v>433</v>
      </c>
      <c r="B128" s="29" t="s">
        <v>437</v>
      </c>
      <c r="C128" s="57">
        <v>448</v>
      </c>
      <c r="D128" s="57">
        <v>466</v>
      </c>
      <c r="E128" s="57">
        <v>494</v>
      </c>
    </row>
    <row r="129" spans="1:5" ht="33.75" customHeight="1">
      <c r="A129" s="8" t="s">
        <v>2</v>
      </c>
      <c r="B129" s="29" t="s">
        <v>437</v>
      </c>
      <c r="C129" s="57">
        <v>214</v>
      </c>
      <c r="D129" s="57">
        <v>221</v>
      </c>
      <c r="E129" s="57">
        <v>233</v>
      </c>
    </row>
    <row r="130" spans="1:5" ht="33.75" customHeight="1">
      <c r="A130" s="8" t="s">
        <v>434</v>
      </c>
      <c r="B130" s="29" t="s">
        <v>437</v>
      </c>
      <c r="C130" s="57">
        <v>111</v>
      </c>
      <c r="D130" s="57">
        <v>114</v>
      </c>
      <c r="E130" s="57">
        <v>118</v>
      </c>
    </row>
    <row r="131" spans="1:5" ht="15.75" customHeight="1">
      <c r="A131" s="8" t="s">
        <v>717</v>
      </c>
      <c r="B131" s="18" t="s">
        <v>316</v>
      </c>
      <c r="C131" s="57">
        <v>160</v>
      </c>
      <c r="D131" s="57">
        <v>166</v>
      </c>
      <c r="E131" s="57">
        <v>176</v>
      </c>
    </row>
    <row r="132" spans="1:5" ht="18.75" customHeight="1">
      <c r="A132" s="8" t="s">
        <v>1</v>
      </c>
      <c r="B132" s="18" t="s">
        <v>316</v>
      </c>
      <c r="C132" s="57">
        <v>221</v>
      </c>
      <c r="D132" s="57">
        <v>232</v>
      </c>
      <c r="E132" s="57">
        <v>245</v>
      </c>
    </row>
    <row r="133" spans="1:5" ht="19.5" customHeight="1">
      <c r="A133" s="8" t="s">
        <v>318</v>
      </c>
      <c r="B133" s="18" t="s">
        <v>184</v>
      </c>
      <c r="C133" s="57">
        <v>369</v>
      </c>
      <c r="D133" s="57">
        <v>395</v>
      </c>
      <c r="E133" s="57">
        <v>410</v>
      </c>
    </row>
    <row r="134" spans="1:5" ht="20.25" customHeight="1">
      <c r="A134" s="12" t="s">
        <v>321</v>
      </c>
      <c r="B134" s="18" t="s">
        <v>435</v>
      </c>
      <c r="C134" s="57">
        <v>118</v>
      </c>
      <c r="D134" s="57">
        <v>122</v>
      </c>
      <c r="E134" s="57">
        <v>136</v>
      </c>
    </row>
    <row r="135" spans="1:5" ht="21.75" customHeight="1">
      <c r="A135" s="12" t="s">
        <v>319</v>
      </c>
      <c r="B135" s="18" t="s">
        <v>435</v>
      </c>
      <c r="C135" s="57">
        <v>166</v>
      </c>
      <c r="D135" s="57">
        <v>173</v>
      </c>
      <c r="E135" s="57">
        <v>192</v>
      </c>
    </row>
    <row r="136" spans="1:5" ht="19.5" customHeight="1">
      <c r="A136" s="19" t="s">
        <v>320</v>
      </c>
      <c r="B136" s="30" t="s">
        <v>435</v>
      </c>
      <c r="C136" s="117">
        <v>92</v>
      </c>
      <c r="D136" s="117">
        <v>95</v>
      </c>
      <c r="E136" s="117">
        <v>107</v>
      </c>
    </row>
    <row r="137" spans="1:5" s="179" customFormat="1" ht="28.5" customHeight="1">
      <c r="A137" s="401" t="s">
        <v>322</v>
      </c>
      <c r="B137" s="402"/>
      <c r="C137" s="402"/>
      <c r="D137" s="402"/>
      <c r="E137" s="403"/>
    </row>
    <row r="138" spans="1:5" ht="28.5">
      <c r="A138" s="177" t="s">
        <v>538</v>
      </c>
      <c r="B138" s="178" t="s">
        <v>233</v>
      </c>
      <c r="C138" s="159">
        <v>2836</v>
      </c>
      <c r="D138" s="159">
        <v>2938</v>
      </c>
      <c r="E138" s="159">
        <v>3173</v>
      </c>
    </row>
    <row r="139" spans="1:5" ht="28.5">
      <c r="A139" s="60" t="s">
        <v>539</v>
      </c>
      <c r="B139" s="54" t="s">
        <v>233</v>
      </c>
      <c r="C139" s="101">
        <v>4101</v>
      </c>
      <c r="D139" s="101">
        <v>4274</v>
      </c>
      <c r="E139" s="101">
        <v>4570</v>
      </c>
    </row>
    <row r="140" spans="1:5" ht="28.5">
      <c r="A140" s="60" t="s">
        <v>540</v>
      </c>
      <c r="B140" s="54" t="s">
        <v>233</v>
      </c>
      <c r="C140" s="101">
        <v>1847</v>
      </c>
      <c r="D140" s="101">
        <v>1918</v>
      </c>
      <c r="E140" s="101">
        <v>2051</v>
      </c>
    </row>
    <row r="141" spans="1:5" ht="28.5">
      <c r="A141" s="60" t="s">
        <v>541</v>
      </c>
      <c r="B141" s="54" t="s">
        <v>233</v>
      </c>
      <c r="C141" s="101">
        <v>5223</v>
      </c>
      <c r="D141" s="101">
        <v>5447</v>
      </c>
      <c r="E141" s="101">
        <v>5865</v>
      </c>
    </row>
    <row r="142" spans="1:5" ht="28.5">
      <c r="A142" s="60" t="s">
        <v>542</v>
      </c>
      <c r="B142" s="54" t="s">
        <v>233</v>
      </c>
      <c r="C142" s="101">
        <v>2836</v>
      </c>
      <c r="D142" s="101">
        <v>2938</v>
      </c>
      <c r="E142" s="101">
        <v>3173</v>
      </c>
    </row>
    <row r="143" spans="1:5" ht="28.5">
      <c r="A143" s="60" t="s">
        <v>543</v>
      </c>
      <c r="B143" s="54" t="s">
        <v>233</v>
      </c>
      <c r="C143" s="101">
        <v>4101</v>
      </c>
      <c r="D143" s="101">
        <v>4274</v>
      </c>
      <c r="E143" s="101">
        <v>4570</v>
      </c>
    </row>
    <row r="144" spans="1:5" ht="14.25">
      <c r="A144" s="60" t="s">
        <v>544</v>
      </c>
      <c r="B144" s="54" t="s">
        <v>233</v>
      </c>
      <c r="C144" s="101">
        <v>1683</v>
      </c>
      <c r="D144" s="101">
        <v>1745</v>
      </c>
      <c r="E144" s="101">
        <v>1867</v>
      </c>
    </row>
    <row r="145" spans="1:5" ht="14.25">
      <c r="A145" s="60" t="s">
        <v>545</v>
      </c>
      <c r="B145" s="54" t="s">
        <v>233</v>
      </c>
      <c r="C145" s="101">
        <v>2601</v>
      </c>
      <c r="D145" s="101">
        <v>2693</v>
      </c>
      <c r="E145" s="101">
        <v>2877</v>
      </c>
    </row>
    <row r="146" spans="1:5" ht="28.5">
      <c r="A146" s="60" t="s">
        <v>546</v>
      </c>
      <c r="B146" s="54" t="s">
        <v>233</v>
      </c>
      <c r="C146" s="101">
        <v>3856</v>
      </c>
      <c r="D146" s="101">
        <v>3978</v>
      </c>
      <c r="E146" s="101">
        <v>4264</v>
      </c>
    </row>
    <row r="147" spans="1:5" ht="14.25">
      <c r="A147" s="60" t="s">
        <v>547</v>
      </c>
      <c r="B147" s="54" t="s">
        <v>233</v>
      </c>
      <c r="C147" s="101">
        <v>1413</v>
      </c>
      <c r="D147" s="101">
        <v>1469</v>
      </c>
      <c r="E147" s="101">
        <v>1581</v>
      </c>
    </row>
    <row r="148" spans="1:5" ht="14.25">
      <c r="A148" s="60" t="s">
        <v>548</v>
      </c>
      <c r="B148" s="54" t="s">
        <v>233</v>
      </c>
      <c r="C148" s="101">
        <v>1847</v>
      </c>
      <c r="D148" s="101">
        <v>1918</v>
      </c>
      <c r="E148" s="101">
        <v>2051</v>
      </c>
    </row>
    <row r="149" spans="1:5" ht="30" customHeight="1">
      <c r="A149" s="60" t="s">
        <v>549</v>
      </c>
      <c r="B149" s="54" t="s">
        <v>233</v>
      </c>
      <c r="C149" s="101">
        <v>2214</v>
      </c>
      <c r="D149" s="101">
        <v>2306</v>
      </c>
      <c r="E149" s="101">
        <v>2479</v>
      </c>
    </row>
    <row r="150" spans="1:5" ht="30" customHeight="1">
      <c r="A150" s="60" t="s">
        <v>550</v>
      </c>
      <c r="B150" s="54" t="s">
        <v>233</v>
      </c>
      <c r="C150" s="101">
        <v>3601</v>
      </c>
      <c r="D150" s="101">
        <v>3754</v>
      </c>
      <c r="E150" s="101">
        <v>3999</v>
      </c>
    </row>
    <row r="151" spans="1:5" ht="30" customHeight="1">
      <c r="A151" s="60" t="s">
        <v>551</v>
      </c>
      <c r="B151" s="54" t="s">
        <v>233</v>
      </c>
      <c r="C151" s="101">
        <v>2887</v>
      </c>
      <c r="D151" s="101">
        <v>2999</v>
      </c>
      <c r="E151" s="101">
        <v>3224</v>
      </c>
    </row>
    <row r="152" spans="1:5" ht="30" customHeight="1">
      <c r="A152" s="60" t="s">
        <v>552</v>
      </c>
      <c r="B152" s="54" t="s">
        <v>233</v>
      </c>
      <c r="C152" s="101">
        <v>4142</v>
      </c>
      <c r="D152" s="101">
        <v>4305</v>
      </c>
      <c r="E152" s="101">
        <v>4641</v>
      </c>
    </row>
    <row r="153" spans="1:5" ht="30" customHeight="1">
      <c r="A153" s="60" t="s">
        <v>553</v>
      </c>
      <c r="B153" s="54" t="s">
        <v>233</v>
      </c>
      <c r="C153" s="101">
        <v>14109</v>
      </c>
      <c r="D153" s="101">
        <v>14652</v>
      </c>
      <c r="E153" s="101">
        <v>15737</v>
      </c>
    </row>
    <row r="154" spans="1:5" ht="30" customHeight="1">
      <c r="A154" s="60" t="s">
        <v>554</v>
      </c>
      <c r="B154" s="54" t="s">
        <v>233</v>
      </c>
      <c r="C154" s="101">
        <v>5202</v>
      </c>
      <c r="D154" s="101">
        <v>5406</v>
      </c>
      <c r="E154" s="101">
        <v>5814</v>
      </c>
    </row>
    <row r="155" spans="1:5" ht="30" customHeight="1" thickBot="1">
      <c r="A155" s="191" t="s">
        <v>555</v>
      </c>
      <c r="B155" s="54" t="s">
        <v>233</v>
      </c>
      <c r="C155" s="101">
        <v>14127</v>
      </c>
      <c r="D155" s="101">
        <v>14637</v>
      </c>
      <c r="E155" s="101">
        <v>15729</v>
      </c>
    </row>
    <row r="156" spans="1:5" ht="63" customHeight="1">
      <c r="A156" s="350" t="s">
        <v>758</v>
      </c>
      <c r="B156" s="350"/>
      <c r="C156" s="350"/>
      <c r="D156" s="350"/>
      <c r="E156" s="350"/>
    </row>
  </sheetData>
  <sheetProtection/>
  <mergeCells count="13">
    <mergeCell ref="C2:E2"/>
    <mergeCell ref="C3:E3"/>
    <mergeCell ref="A16:E16"/>
    <mergeCell ref="A19:E19"/>
    <mergeCell ref="A31:E31"/>
    <mergeCell ref="A87:E87"/>
    <mergeCell ref="A156:E156"/>
    <mergeCell ref="A68:E68"/>
    <mergeCell ref="A126:E126"/>
    <mergeCell ref="A137:E137"/>
    <mergeCell ref="A36:E36"/>
    <mergeCell ref="A116:E116"/>
    <mergeCell ref="A72:E72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66FF"/>
  </sheetPr>
  <dimension ref="A1:E23"/>
  <sheetViews>
    <sheetView tabSelected="1" zoomScalePageLayoutView="0" workbookViewId="0" topLeftCell="A19">
      <selection activeCell="A11" sqref="A11"/>
    </sheetView>
  </sheetViews>
  <sheetFormatPr defaultColWidth="9.140625" defaultRowHeight="15"/>
  <cols>
    <col min="1" max="1" width="52.421875" style="0" customWidth="1"/>
    <col min="2" max="2" width="7.140625" style="0" customWidth="1"/>
    <col min="3" max="3" width="11.57421875" style="0" customWidth="1"/>
    <col min="4" max="4" width="12.140625" style="0" customWidth="1"/>
    <col min="5" max="5" width="12.00390625" style="0" customWidth="1"/>
  </cols>
  <sheetData>
    <row r="1" ht="26.25">
      <c r="A1" s="31" t="s">
        <v>198</v>
      </c>
    </row>
    <row r="2" spans="1:5" ht="18.75">
      <c r="A2" s="3" t="s">
        <v>414</v>
      </c>
      <c r="B2" s="3"/>
      <c r="C2" s="284" t="s">
        <v>415</v>
      </c>
      <c r="D2" s="284"/>
      <c r="E2" s="284"/>
    </row>
    <row r="3" spans="1:5" ht="18.75">
      <c r="A3" s="13" t="s">
        <v>200</v>
      </c>
      <c r="B3" s="3"/>
      <c r="C3" s="284" t="s">
        <v>201</v>
      </c>
      <c r="D3" s="284"/>
      <c r="E3" s="284"/>
    </row>
    <row r="4" spans="1:5" ht="29.25" customHeight="1">
      <c r="A4" s="2"/>
      <c r="C4" s="363" t="s">
        <v>768</v>
      </c>
      <c r="D4" s="363"/>
      <c r="E4" s="363"/>
    </row>
    <row r="5" spans="1:5" ht="18" customHeight="1" thickBot="1">
      <c r="A5" s="4" t="s">
        <v>195</v>
      </c>
      <c r="B5" s="5" t="s">
        <v>417</v>
      </c>
      <c r="C5" s="164" t="s">
        <v>179</v>
      </c>
      <c r="D5" s="164" t="s">
        <v>418</v>
      </c>
      <c r="E5" s="164" t="s">
        <v>181</v>
      </c>
    </row>
    <row r="6" spans="1:5" ht="19.5" customHeight="1">
      <c r="A6" s="415" t="s">
        <v>323</v>
      </c>
      <c r="B6" s="416"/>
      <c r="C6" s="417"/>
      <c r="D6" s="417"/>
      <c r="E6" s="418"/>
    </row>
    <row r="7" spans="1:5" ht="23.25" customHeight="1">
      <c r="A7" s="251" t="s">
        <v>491</v>
      </c>
      <c r="B7" s="165" t="s">
        <v>184</v>
      </c>
      <c r="C7" s="166">
        <v>813</v>
      </c>
      <c r="D7" s="166">
        <v>835</v>
      </c>
      <c r="E7" s="166">
        <v>863</v>
      </c>
    </row>
    <row r="8" spans="1:5" ht="20.25" customHeight="1">
      <c r="A8" s="251" t="s">
        <v>492</v>
      </c>
      <c r="B8" s="165" t="s">
        <v>184</v>
      </c>
      <c r="C8" s="166">
        <v>1121</v>
      </c>
      <c r="D8" s="166">
        <v>1158</v>
      </c>
      <c r="E8" s="166">
        <v>1205</v>
      </c>
    </row>
    <row r="9" spans="1:5" ht="20.25" customHeight="1">
      <c r="A9" s="251" t="s">
        <v>493</v>
      </c>
      <c r="B9" s="165" t="s">
        <v>184</v>
      </c>
      <c r="C9" s="166">
        <v>1727</v>
      </c>
      <c r="D9" s="166">
        <v>1785</v>
      </c>
      <c r="E9" s="166">
        <v>1858</v>
      </c>
    </row>
    <row r="10" spans="1:5" ht="18">
      <c r="A10" s="419" t="s">
        <v>324</v>
      </c>
      <c r="B10" s="417"/>
      <c r="C10" s="417"/>
      <c r="D10" s="417"/>
      <c r="E10" s="418"/>
    </row>
    <row r="11" spans="1:5" ht="26.25" customHeight="1">
      <c r="A11" s="60" t="s">
        <v>753</v>
      </c>
      <c r="B11" s="163" t="s">
        <v>184</v>
      </c>
      <c r="C11" s="57">
        <v>596</v>
      </c>
      <c r="D11" s="57">
        <v>618</v>
      </c>
      <c r="E11" s="57">
        <v>657</v>
      </c>
    </row>
    <row r="12" spans="1:5" ht="21" customHeight="1">
      <c r="A12" s="60" t="s">
        <v>754</v>
      </c>
      <c r="B12" s="18" t="s">
        <v>184</v>
      </c>
      <c r="C12" s="57">
        <v>784</v>
      </c>
      <c r="D12" s="57">
        <v>812</v>
      </c>
      <c r="E12" s="57">
        <v>866</v>
      </c>
    </row>
    <row r="13" spans="1:5" ht="24" customHeight="1">
      <c r="A13" s="60" t="s">
        <v>755</v>
      </c>
      <c r="B13" s="18" t="s">
        <v>184</v>
      </c>
      <c r="C13" s="57">
        <v>959</v>
      </c>
      <c r="D13" s="57">
        <v>985</v>
      </c>
      <c r="E13" s="57">
        <v>1049</v>
      </c>
    </row>
    <row r="14" spans="1:5" ht="15.75" customHeight="1">
      <c r="A14" s="420"/>
      <c r="B14" s="421"/>
      <c r="C14" s="421"/>
      <c r="D14" s="421"/>
      <c r="E14" s="422"/>
    </row>
    <row r="15" spans="1:5" ht="24.75" customHeight="1">
      <c r="A15" s="269" t="s">
        <v>839</v>
      </c>
      <c r="B15" s="165" t="s">
        <v>184</v>
      </c>
      <c r="C15" s="166">
        <v>430</v>
      </c>
      <c r="D15" s="166">
        <v>444</v>
      </c>
      <c r="E15" s="166">
        <v>474</v>
      </c>
    </row>
    <row r="16" spans="1:5" ht="22.5" customHeight="1">
      <c r="A16" s="269" t="s">
        <v>840</v>
      </c>
      <c r="B16" s="165" t="s">
        <v>184</v>
      </c>
      <c r="C16" s="166">
        <v>588</v>
      </c>
      <c r="D16" s="166">
        <v>607</v>
      </c>
      <c r="E16" s="166">
        <v>646</v>
      </c>
    </row>
    <row r="17" spans="1:5" ht="23.25" customHeight="1">
      <c r="A17" s="269" t="s">
        <v>411</v>
      </c>
      <c r="B17" s="165" t="s">
        <v>184</v>
      </c>
      <c r="C17" s="166">
        <v>773</v>
      </c>
      <c r="D17" s="166">
        <v>801</v>
      </c>
      <c r="E17" s="166">
        <v>850</v>
      </c>
    </row>
    <row r="18" spans="1:5" ht="32.25" customHeight="1">
      <c r="A18" s="269" t="s">
        <v>412</v>
      </c>
      <c r="B18" s="165" t="s">
        <v>184</v>
      </c>
      <c r="C18" s="166">
        <v>943</v>
      </c>
      <c r="D18" s="166">
        <v>975</v>
      </c>
      <c r="E18" s="166">
        <v>1033</v>
      </c>
    </row>
    <row r="19" spans="1:5" ht="26.25" customHeight="1">
      <c r="A19" s="269" t="s">
        <v>413</v>
      </c>
      <c r="B19" s="165" t="s">
        <v>184</v>
      </c>
      <c r="C19" s="166">
        <v>1107</v>
      </c>
      <c r="D19" s="166">
        <v>1140</v>
      </c>
      <c r="E19" s="166">
        <v>1215</v>
      </c>
    </row>
    <row r="20" spans="1:5" ht="26.25" customHeight="1">
      <c r="A20" s="269" t="s">
        <v>494</v>
      </c>
      <c r="B20" s="165" t="s">
        <v>184</v>
      </c>
      <c r="C20" s="166">
        <v>1404</v>
      </c>
      <c r="D20" s="166">
        <v>1439</v>
      </c>
      <c r="E20" s="166">
        <v>1530</v>
      </c>
    </row>
    <row r="21" spans="1:5" ht="28.5" customHeight="1">
      <c r="A21" s="269" t="s">
        <v>723</v>
      </c>
      <c r="B21" s="165" t="s">
        <v>184</v>
      </c>
      <c r="C21" s="166">
        <v>1682</v>
      </c>
      <c r="D21" s="166">
        <v>1727</v>
      </c>
      <c r="E21" s="166">
        <v>1847</v>
      </c>
    </row>
    <row r="22" spans="1:5" ht="31.5" customHeight="1">
      <c r="A22" s="270" t="s">
        <v>70</v>
      </c>
      <c r="B22" s="165" t="s">
        <v>184</v>
      </c>
      <c r="C22" s="166">
        <v>1911</v>
      </c>
      <c r="D22" s="166">
        <v>1973</v>
      </c>
      <c r="E22" s="166">
        <v>2101</v>
      </c>
    </row>
    <row r="23" spans="1:5" ht="66.75" customHeight="1">
      <c r="A23" s="350" t="s">
        <v>202</v>
      </c>
      <c r="B23" s="350"/>
      <c r="C23" s="350"/>
      <c r="D23" s="350"/>
      <c r="E23" s="350"/>
    </row>
  </sheetData>
  <sheetProtection/>
  <mergeCells count="7">
    <mergeCell ref="A6:E6"/>
    <mergeCell ref="A10:E10"/>
    <mergeCell ref="A23:E23"/>
    <mergeCell ref="C2:E2"/>
    <mergeCell ref="C3:E3"/>
    <mergeCell ref="C4:E4"/>
    <mergeCell ref="A14:E14"/>
  </mergeCells>
  <hyperlinks>
    <hyperlink ref="C2" r:id="rId1" display="www.dvresurs.ru"/>
    <hyperlink ref="C3" r:id="rId2" display="opt@dvresurs.ru"/>
    <hyperlink ref="C4:E4" r:id="rId3" display="           @fasadnokrovelnyitsent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41"/>
  <sheetViews>
    <sheetView zoomScalePageLayoutView="0" workbookViewId="0" topLeftCell="A28">
      <selection activeCell="A34" sqref="A34"/>
    </sheetView>
  </sheetViews>
  <sheetFormatPr defaultColWidth="9.140625" defaultRowHeight="15"/>
  <cols>
    <col min="1" max="1" width="52.140625" style="0" customWidth="1"/>
    <col min="3" max="4" width="9.8515625" style="0" bestFit="1" customWidth="1"/>
    <col min="5" max="5" width="10.8515625" style="0" bestFit="1" customWidth="1"/>
  </cols>
  <sheetData>
    <row r="1" ht="26.25">
      <c r="A1" s="1" t="s">
        <v>198</v>
      </c>
    </row>
    <row r="2" spans="1:5" ht="18.75">
      <c r="A2" s="3" t="s">
        <v>199</v>
      </c>
      <c r="B2" s="3"/>
      <c r="C2" s="284" t="s">
        <v>203</v>
      </c>
      <c r="D2" s="284"/>
      <c r="E2" s="284"/>
    </row>
    <row r="3" spans="1:5" ht="18.75">
      <c r="A3" s="13" t="s">
        <v>200</v>
      </c>
      <c r="B3" s="3"/>
      <c r="C3" s="284" t="s">
        <v>201</v>
      </c>
      <c r="D3" s="284"/>
      <c r="E3" s="284"/>
    </row>
    <row r="4" ht="15.75">
      <c r="A4" s="2"/>
    </row>
    <row r="5" spans="1:5" ht="18.75" customHeight="1" thickBot="1">
      <c r="A5" s="4" t="s">
        <v>195</v>
      </c>
      <c r="B5" s="5" t="s">
        <v>217</v>
      </c>
      <c r="C5" s="5" t="s">
        <v>179</v>
      </c>
      <c r="D5" s="5" t="s">
        <v>180</v>
      </c>
      <c r="E5" s="5" t="s">
        <v>181</v>
      </c>
    </row>
    <row r="6" spans="1:5" ht="26.25" customHeight="1">
      <c r="A6" s="413" t="s">
        <v>221</v>
      </c>
      <c r="B6" s="414"/>
      <c r="C6" s="414"/>
      <c r="D6" s="414"/>
      <c r="E6" s="423"/>
    </row>
    <row r="7" spans="1:5" ht="14.25" customHeight="1">
      <c r="A7" s="61" t="s">
        <v>660</v>
      </c>
      <c r="B7" s="9" t="s">
        <v>184</v>
      </c>
      <c r="C7" s="57">
        <v>14.9</v>
      </c>
      <c r="D7" s="57">
        <v>15.75</v>
      </c>
      <c r="E7" s="57">
        <v>16.8</v>
      </c>
    </row>
    <row r="8" spans="1:5" ht="14.25" customHeight="1">
      <c r="A8" s="61" t="s">
        <v>740</v>
      </c>
      <c r="B8" s="9" t="s">
        <v>184</v>
      </c>
      <c r="C8" s="57">
        <v>12.75</v>
      </c>
      <c r="D8" s="57">
        <v>13.5</v>
      </c>
      <c r="E8" s="57">
        <v>14.6</v>
      </c>
    </row>
    <row r="9" spans="1:5" ht="14.25" customHeight="1">
      <c r="A9" s="61" t="s">
        <v>661</v>
      </c>
      <c r="B9" s="9" t="s">
        <v>184</v>
      </c>
      <c r="C9" s="63">
        <v>17.8</v>
      </c>
      <c r="D9" s="63">
        <v>18.25</v>
      </c>
      <c r="E9" s="63">
        <v>19</v>
      </c>
    </row>
    <row r="10" spans="1:5" ht="14.25" customHeight="1">
      <c r="A10" s="61" t="s">
        <v>219</v>
      </c>
      <c r="B10" s="15" t="s">
        <v>184</v>
      </c>
      <c r="C10" s="57">
        <v>11.65</v>
      </c>
      <c r="D10" s="57">
        <v>12.05</v>
      </c>
      <c r="E10" s="57">
        <v>12.85</v>
      </c>
    </row>
    <row r="11" spans="1:5" ht="14.25" customHeight="1">
      <c r="A11" s="61" t="s">
        <v>220</v>
      </c>
      <c r="B11" s="9" t="s">
        <v>184</v>
      </c>
      <c r="C11" s="57">
        <v>6.45</v>
      </c>
      <c r="D11" s="57">
        <v>6.65</v>
      </c>
      <c r="E11" s="57">
        <v>7.1</v>
      </c>
    </row>
    <row r="12" spans="1:5" ht="14.25" customHeight="1">
      <c r="A12" s="61" t="s">
        <v>666</v>
      </c>
      <c r="B12" s="9" t="s">
        <v>184</v>
      </c>
      <c r="C12" s="57">
        <v>8.8</v>
      </c>
      <c r="D12" s="57">
        <v>9</v>
      </c>
      <c r="E12" s="57">
        <v>9.7</v>
      </c>
    </row>
    <row r="13" spans="1:5" ht="14.25" customHeight="1">
      <c r="A13" s="61" t="s">
        <v>662</v>
      </c>
      <c r="B13" s="9" t="s">
        <v>184</v>
      </c>
      <c r="C13" s="57">
        <v>11.9</v>
      </c>
      <c r="D13" s="57">
        <v>12.3</v>
      </c>
      <c r="E13" s="57">
        <v>13.3</v>
      </c>
    </row>
    <row r="14" spans="1:5" ht="14.25">
      <c r="A14" s="61" t="s">
        <v>663</v>
      </c>
      <c r="B14" s="9" t="s">
        <v>184</v>
      </c>
      <c r="C14" s="57">
        <v>16.2</v>
      </c>
      <c r="D14" s="57">
        <v>16.55</v>
      </c>
      <c r="E14" s="57">
        <v>17.95</v>
      </c>
    </row>
    <row r="15" spans="1:5" ht="14.25" customHeight="1">
      <c r="A15" s="61" t="s">
        <v>664</v>
      </c>
      <c r="B15" s="15" t="s">
        <v>184</v>
      </c>
      <c r="C15" s="57">
        <v>21.3</v>
      </c>
      <c r="D15" s="57">
        <v>21.8</v>
      </c>
      <c r="E15" s="57">
        <v>23.55</v>
      </c>
    </row>
    <row r="16" spans="1:5" ht="14.25" customHeight="1">
      <c r="A16" s="61" t="s">
        <v>665</v>
      </c>
      <c r="B16" s="9" t="s">
        <v>184</v>
      </c>
      <c r="C16" s="57">
        <v>24.9</v>
      </c>
      <c r="D16" s="57">
        <v>25.5</v>
      </c>
      <c r="E16" s="57">
        <v>27.55</v>
      </c>
    </row>
    <row r="17" spans="1:5" ht="14.25" customHeight="1">
      <c r="A17" s="61" t="s">
        <v>667</v>
      </c>
      <c r="B17" s="9" t="s">
        <v>184</v>
      </c>
      <c r="C17" s="57">
        <v>3.45</v>
      </c>
      <c r="D17" s="57">
        <v>3.55</v>
      </c>
      <c r="E17" s="57">
        <v>3.8</v>
      </c>
    </row>
    <row r="18" spans="1:5" ht="14.25" customHeight="1">
      <c r="A18" s="61" t="s">
        <v>668</v>
      </c>
      <c r="B18" s="17" t="s">
        <v>218</v>
      </c>
      <c r="C18" s="57">
        <v>90.35</v>
      </c>
      <c r="D18" s="57">
        <v>93.35</v>
      </c>
      <c r="E18" s="57">
        <v>99.2</v>
      </c>
    </row>
    <row r="19" spans="1:5" ht="14.25" customHeight="1">
      <c r="A19" s="61" t="s">
        <v>669</v>
      </c>
      <c r="B19" s="17" t="s">
        <v>218</v>
      </c>
      <c r="C19" s="57">
        <v>51.2</v>
      </c>
      <c r="D19" s="57">
        <v>52.85</v>
      </c>
      <c r="E19" s="57">
        <v>56.2</v>
      </c>
    </row>
    <row r="20" spans="1:5" ht="14.25" customHeight="1">
      <c r="A20" s="61" t="s">
        <v>670</v>
      </c>
      <c r="B20" s="17" t="s">
        <v>218</v>
      </c>
      <c r="C20" s="57">
        <v>51.2</v>
      </c>
      <c r="D20" s="57">
        <v>52.85</v>
      </c>
      <c r="E20" s="57">
        <v>56.2</v>
      </c>
    </row>
    <row r="21" spans="1:5" ht="29.25" customHeight="1">
      <c r="A21" s="424" t="s">
        <v>232</v>
      </c>
      <c r="B21" s="397"/>
      <c r="C21" s="397"/>
      <c r="D21" s="397"/>
      <c r="E21" s="398"/>
    </row>
    <row r="22" spans="1:5" ht="14.25">
      <c r="A22" s="58" t="s">
        <v>738</v>
      </c>
      <c r="B22" s="43" t="s">
        <v>184</v>
      </c>
      <c r="C22" s="57">
        <v>4.2</v>
      </c>
      <c r="D22" s="57">
        <v>4.35</v>
      </c>
      <c r="E22" s="57">
        <v>4.6</v>
      </c>
    </row>
    <row r="23" spans="1:5" ht="15" customHeight="1">
      <c r="A23" s="58" t="s">
        <v>739</v>
      </c>
      <c r="B23" s="9" t="s">
        <v>184</v>
      </c>
      <c r="C23" s="57">
        <v>5.95</v>
      </c>
      <c r="D23" s="57">
        <v>6.1</v>
      </c>
      <c r="E23" s="57">
        <v>6.5</v>
      </c>
    </row>
    <row r="24" spans="1:5" ht="15" customHeight="1">
      <c r="A24" s="58" t="s">
        <v>224</v>
      </c>
      <c r="B24" s="9" t="s">
        <v>223</v>
      </c>
      <c r="C24" s="57">
        <v>35.2</v>
      </c>
      <c r="D24" s="57">
        <v>36.1</v>
      </c>
      <c r="E24" s="57">
        <v>38.1</v>
      </c>
    </row>
    <row r="25" spans="1:5" ht="15" customHeight="1">
      <c r="A25" s="58" t="s">
        <v>225</v>
      </c>
      <c r="B25" s="9" t="s">
        <v>223</v>
      </c>
      <c r="C25" s="57">
        <v>42.4</v>
      </c>
      <c r="D25" s="57">
        <v>43.5</v>
      </c>
      <c r="E25" s="57">
        <v>45.9</v>
      </c>
    </row>
    <row r="26" spans="1:5" ht="15" customHeight="1">
      <c r="A26" s="58" t="s">
        <v>226</v>
      </c>
      <c r="B26" s="9" t="s">
        <v>223</v>
      </c>
      <c r="C26" s="57">
        <v>49.7</v>
      </c>
      <c r="D26" s="57">
        <v>50.9</v>
      </c>
      <c r="E26" s="57">
        <v>53.85</v>
      </c>
    </row>
    <row r="27" spans="1:5" ht="15" customHeight="1">
      <c r="A27" s="58" t="s">
        <v>227</v>
      </c>
      <c r="B27" s="9" t="s">
        <v>223</v>
      </c>
      <c r="C27" s="57">
        <v>21.35</v>
      </c>
      <c r="D27" s="57">
        <v>21.85</v>
      </c>
      <c r="E27" s="57">
        <v>22.95</v>
      </c>
    </row>
    <row r="28" spans="1:5" ht="15" customHeight="1">
      <c r="A28" s="58" t="s">
        <v>222</v>
      </c>
      <c r="B28" s="9" t="s">
        <v>223</v>
      </c>
      <c r="C28" s="57">
        <v>33.8</v>
      </c>
      <c r="D28" s="57">
        <v>34.65</v>
      </c>
      <c r="E28" s="57">
        <v>36.4</v>
      </c>
    </row>
    <row r="29" spans="1:5" ht="15" customHeight="1">
      <c r="A29" s="58" t="s">
        <v>228</v>
      </c>
      <c r="B29" s="9" t="s">
        <v>223</v>
      </c>
      <c r="C29" s="57">
        <v>43.55</v>
      </c>
      <c r="D29" s="57">
        <v>44.6</v>
      </c>
      <c r="E29" s="57">
        <v>47.15</v>
      </c>
    </row>
    <row r="30" spans="1:5" ht="15" customHeight="1">
      <c r="A30" s="58" t="s">
        <v>229</v>
      </c>
      <c r="B30" s="9" t="s">
        <v>223</v>
      </c>
      <c r="C30" s="57">
        <v>50.75</v>
      </c>
      <c r="D30" s="57">
        <v>52.45</v>
      </c>
      <c r="E30" s="57">
        <v>55</v>
      </c>
    </row>
    <row r="31" spans="1:5" ht="15" customHeight="1">
      <c r="A31" s="58" t="s">
        <v>230</v>
      </c>
      <c r="B31" s="9" t="s">
        <v>223</v>
      </c>
      <c r="C31" s="57">
        <v>58</v>
      </c>
      <c r="D31" s="57">
        <v>59.95</v>
      </c>
      <c r="E31" s="57">
        <v>62.85</v>
      </c>
    </row>
    <row r="32" spans="1:5" ht="15" customHeight="1">
      <c r="A32" s="58" t="s">
        <v>231</v>
      </c>
      <c r="B32" s="43" t="s">
        <v>184</v>
      </c>
      <c r="C32" s="57">
        <v>9.8</v>
      </c>
      <c r="D32" s="57">
        <v>10.1</v>
      </c>
      <c r="E32" s="57">
        <v>10.85</v>
      </c>
    </row>
    <row r="33" spans="1:5" ht="15" customHeight="1">
      <c r="A33" s="425" t="s">
        <v>732</v>
      </c>
      <c r="B33" s="425"/>
      <c r="C33" s="425"/>
      <c r="D33" s="425"/>
      <c r="E33" s="425"/>
    </row>
    <row r="34" spans="1:5" ht="15" customHeight="1">
      <c r="A34" s="58" t="s">
        <v>724</v>
      </c>
      <c r="B34" s="9" t="s">
        <v>223</v>
      </c>
      <c r="C34" s="57">
        <v>33.9</v>
      </c>
      <c r="D34" s="57">
        <v>34.75</v>
      </c>
      <c r="E34" s="57">
        <v>36.7</v>
      </c>
    </row>
    <row r="35" spans="1:5" ht="15" customHeight="1">
      <c r="A35" s="58" t="s">
        <v>729</v>
      </c>
      <c r="B35" s="9" t="s">
        <v>223</v>
      </c>
      <c r="C35" s="57">
        <v>40.6</v>
      </c>
      <c r="D35" s="57">
        <v>41.65</v>
      </c>
      <c r="E35" s="57">
        <v>44</v>
      </c>
    </row>
    <row r="36" spans="1:5" ht="15" customHeight="1">
      <c r="A36" s="58" t="s">
        <v>730</v>
      </c>
      <c r="B36" s="9" t="s">
        <v>223</v>
      </c>
      <c r="C36" s="57">
        <v>47.45</v>
      </c>
      <c r="D36" s="57">
        <v>48.65</v>
      </c>
      <c r="E36" s="57">
        <v>51.4</v>
      </c>
    </row>
    <row r="37" spans="1:5" ht="15" customHeight="1">
      <c r="A37" s="58" t="s">
        <v>731</v>
      </c>
      <c r="B37" s="20" t="s">
        <v>223</v>
      </c>
      <c r="C37" s="117">
        <v>55.25</v>
      </c>
      <c r="D37" s="117">
        <v>57.1</v>
      </c>
      <c r="E37" s="117">
        <v>59.85</v>
      </c>
    </row>
    <row r="38" spans="1:5" ht="28.5" customHeight="1">
      <c r="A38" s="383" t="s">
        <v>235</v>
      </c>
      <c r="B38" s="383"/>
      <c r="C38" s="383"/>
      <c r="D38" s="383"/>
      <c r="E38" s="383"/>
    </row>
    <row r="39" spans="1:5" ht="14.25">
      <c r="A39" s="61" t="s">
        <v>611</v>
      </c>
      <c r="B39" s="15" t="s">
        <v>233</v>
      </c>
      <c r="C39" s="118">
        <v>539</v>
      </c>
      <c r="D39" s="118">
        <v>579</v>
      </c>
      <c r="E39" s="118">
        <v>605</v>
      </c>
    </row>
    <row r="40" spans="1:5" ht="14.25">
      <c r="A40" s="61" t="s">
        <v>234</v>
      </c>
      <c r="B40" s="15" t="s">
        <v>233</v>
      </c>
      <c r="C40" s="57">
        <v>331</v>
      </c>
      <c r="D40" s="57">
        <v>354</v>
      </c>
      <c r="E40" s="57">
        <v>369</v>
      </c>
    </row>
    <row r="41" spans="1:5" ht="52.5" customHeight="1">
      <c r="A41" s="350" t="s">
        <v>202</v>
      </c>
      <c r="B41" s="350"/>
      <c r="C41" s="350"/>
      <c r="D41" s="350"/>
      <c r="E41" s="350"/>
    </row>
  </sheetData>
  <sheetProtection/>
  <mergeCells count="7">
    <mergeCell ref="A41:E41"/>
    <mergeCell ref="C2:E2"/>
    <mergeCell ref="C3:E3"/>
    <mergeCell ref="A6:E6"/>
    <mergeCell ref="A21:E21"/>
    <mergeCell ref="A38:E38"/>
    <mergeCell ref="A33:E33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</dc:creator>
  <cp:keywords/>
  <dc:description/>
  <cp:lastModifiedBy>USER14</cp:lastModifiedBy>
  <cp:lastPrinted>2019-03-05T05:44:36Z</cp:lastPrinted>
  <dcterms:created xsi:type="dcterms:W3CDTF">2016-09-06T23:59:39Z</dcterms:created>
  <dcterms:modified xsi:type="dcterms:W3CDTF">2019-03-16T03:34:24Z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